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iktor-input-sheet" sheetId="1" r:id="rId1"/>
    <sheet name="Analysis" sheetId="2" r:id="rId2"/>
    <sheet name="Plots" sheetId="3" r:id="rId3"/>
    <sheet name="Data" sheetId="4" r:id="rId4"/>
    <sheet name="viktor-output-sheet" sheetId="5" r:id="rId5"/>
  </sheets>
  <definedNames>
    <definedName name="af">'Analysis'!$C$31</definedName>
    <definedName name="am">'Analysis'!$C$37</definedName>
    <definedName name="aw">'Analysis'!$C$34</definedName>
    <definedName name="cc">'Analysis'!$C$28</definedName>
    <definedName name="da">'Analysis'!$C$50</definedName>
    <definedName name="db">'Analysis'!$C$51</definedName>
    <definedName name="E">'Analysis'!$C$26</definedName>
    <definedName name="F">'Analysis'!$C$30</definedName>
    <definedName name="H">'Analysis'!$C$24</definedName>
    <definedName name="I">'Analysis'!$C$27</definedName>
    <definedName name="L">'Analysis'!$C$22</definedName>
    <definedName name="Linc">'Analysis'!$C$25</definedName>
    <definedName name="M">'Analysis'!$C$36</definedName>
    <definedName name="Ma">'Analysis'!$C$44</definedName>
    <definedName name="Mb">'Analysis'!$C$46</definedName>
    <definedName name="Ra">'Analysis'!$C$42</definedName>
    <definedName name="Rb">'Analysis'!$C$43</definedName>
    <definedName name="ta">'Analysis'!$C$48</definedName>
    <definedName name="tb">'Analysis'!$C$49</definedName>
    <definedName name="W">'Analysis'!$C$23</definedName>
    <definedName name="wa">'Analysis'!$C$32</definedName>
    <definedName name="wL">'Analysis'!$C$33</definedName>
  </definedNames>
  <calcPr fullCalcOnLoad="1"/>
</workbook>
</file>

<file path=xl/sharedStrings.xml><?xml version="1.0" encoding="utf-8"?>
<sst xmlns="http://schemas.openxmlformats.org/spreadsheetml/2006/main" count="90" uniqueCount="85">
  <si>
    <t>Parameters</t>
  </si>
  <si>
    <t>Units</t>
  </si>
  <si>
    <t>Comment</t>
  </si>
  <si>
    <t>Values</t>
  </si>
  <si>
    <t>L</t>
  </si>
  <si>
    <t>W</t>
  </si>
  <si>
    <t>H</t>
  </si>
  <si>
    <t>E</t>
  </si>
  <si>
    <t>aw</t>
  </si>
  <si>
    <t>wa</t>
  </si>
  <si>
    <t>wL</t>
  </si>
  <si>
    <t>Beam_simply_supported.xls</t>
  </si>
  <si>
    <t>To determine deflection of a simply supported beam under superimposed loads</t>
  </si>
  <si>
    <t>By Alex Slocum</t>
  </si>
  <si>
    <t>By Alex Slocum, last modified 11/6/2006 by AS and Ray Mann</t>
  </si>
  <si>
    <r>
      <rPr>
        <sz val="10"/>
        <rFont val="Times New Roman"/>
        <family val="1"/>
      </rP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</si>
  <si>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Schematic</t>
  </si>
  <si>
    <t>Beam</t>
  </si>
  <si>
    <t>Instructions</t>
  </si>
  <si>
    <t>Length, L (mm)</t>
  </si>
  <si>
    <t>Enter total length of beam in mm</t>
  </si>
  <si>
    <t>Width, W (mm)</t>
  </si>
  <si>
    <t>Enter width of beam in mm</t>
  </si>
  <si>
    <t>Height, H (mm)</t>
  </si>
  <si>
    <t>Enter height of beam in mm</t>
  </si>
  <si>
    <t>Length increment, Linc (mm)</t>
  </si>
  <si>
    <t>Enter length increment to be used in finite difference calculation</t>
  </si>
  <si>
    <t>Modulus of elasticity, E (N/mm^2)</t>
  </si>
  <si>
    <t>Enter elastic modulus in N/mm^2</t>
  </si>
  <si>
    <t>Moment of inertia, I (mm^4)</t>
  </si>
  <si>
    <t xml:space="preserve"> =1/12*W*H^3</t>
  </si>
  <si>
    <t>Distance farthest fiber to nuetral axis, cc (mm)</t>
  </si>
  <si>
    <t xml:space="preserve"> = H/2</t>
  </si>
  <si>
    <t>Loading</t>
  </si>
  <si>
    <t>See schematic for definitions of loads and positions</t>
  </si>
  <si>
    <t>Point load, F (N)</t>
  </si>
  <si>
    <t>Enter amplitude of the point load, in N</t>
  </si>
  <si>
    <t>Location of point load, af (mm)</t>
  </si>
  <si>
    <t>Enter location of the point load, in mm</t>
  </si>
  <si>
    <t>Distributed load amplitude, wa, (N/mm)</t>
  </si>
  <si>
    <t>Enter amplitude of the distributed load near the cantilever end, in N/mm</t>
  </si>
  <si>
    <t>Distributed load amplitude, wL, (N/mm)</t>
  </si>
  <si>
    <t>Enter amplitude of the distributed load at the clamped end, in N/mm</t>
  </si>
  <si>
    <t>Starting point of load, aw (mm)</t>
  </si>
  <si>
    <t>Enter location where the distributed load starts, in mm</t>
  </si>
  <si>
    <t>Total distributed load (N)</t>
  </si>
  <si>
    <t>Resulted total distributed load</t>
  </si>
  <si>
    <t>Moment load, M (N-mm)</t>
  </si>
  <si>
    <t>Enter amplitude of the applied moment, in N*mm</t>
  </si>
  <si>
    <t>Location of moment load, am (mm)</t>
  </si>
  <si>
    <t>Enter location of the moment load, in mm</t>
  </si>
  <si>
    <t>Maximum deflection (microns)</t>
  </si>
  <si>
    <t>Return maximum deflection along the beam</t>
  </si>
  <si>
    <t>Maximum slope (milli radians)</t>
  </si>
  <si>
    <t>Return maximum slope along the beam</t>
  </si>
  <si>
    <t>Maximum bending stress (N/mm^2)</t>
  </si>
  <si>
    <t>Return maximum stress along the beam</t>
  </si>
  <si>
    <t>Reactions at beam ends</t>
  </si>
  <si>
    <r>
      <rPr>
        <sz val="10"/>
        <rFont val="Times New Roman"/>
        <family val="1"/>
      </rP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</si>
  <si>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t>Reaction force at A</t>
  </si>
  <si>
    <r>
      <rPr>
        <sz val="10"/>
        <rFont val="Times New Roman"/>
        <family val="1"/>
      </rP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</si>
  <si>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t>Reaction force at B</t>
  </si>
  <si>
    <r>
      <rPr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Ma (N)</t>
    </r>
  </si>
  <si>
    <t>Reaction moment at A</t>
  </si>
  <si>
    <t>Max bending stress due to MA (N/mm^2)</t>
  </si>
  <si>
    <r>
      <rPr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Mb (N-mm)</t>
    </r>
  </si>
  <si>
    <t>Reaction moment at B</t>
  </si>
  <si>
    <t>Max bending stress due to MB (N/mm^2)</t>
  </si>
  <si>
    <r>
      <rPr>
        <sz val="10"/>
        <rFont val="Symbol"/>
        <family val="1"/>
      </rP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</si>
  <si>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t>Rotation at A</t>
  </si>
  <si>
    <r>
      <rPr>
        <sz val="10"/>
        <rFont val="Symbol"/>
        <family val="1"/>
      </rP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</si>
  <si>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t>Rotation at B</t>
  </si>
  <si>
    <r>
      <rPr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(microns)</t>
    </r>
  </si>
  <si>
    <t>Deflection at A</t>
  </si>
  <si>
    <r>
      <rPr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(microns)</t>
    </r>
  </si>
  <si>
    <t>Deflection at B</t>
  </si>
  <si>
    <t>Equations</t>
  </si>
  <si>
    <t>Distance along beam, x</t>
  </si>
  <si>
    <t>Shear (N)</t>
  </si>
  <si>
    <t>Moment (N-mm)</t>
  </si>
  <si>
    <t>Stress (N/mm^2)</t>
  </si>
  <si>
    <t>Slope (mrad)</t>
  </si>
  <si>
    <t>Deflection (microns)</t>
  </si>
  <si>
    <t>maximum_deflection</t>
  </si>
  <si>
    <t>maximum_bending_stress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</si>
</sst>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0.0"/>
    <numFmt numFmtId="168" formatCode="General"/>
    <numFmt numFmtId="169" formatCode="0.00"/>
  </numFmts>
  <fonts count="1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b/>
      <sz val="11.25"/>
      <color indexed="54"/>
      <name val="Arial"/>
      <family val="2"/>
    </font>
    <font>
      <sz val="8"/>
      <color indexed="54"/>
      <name val="Arial"/>
      <family val="2"/>
    </font>
    <font>
      <b/>
      <sz val="9.5"/>
      <color indexed="54"/>
      <name val="Arial"/>
      <family val="2"/>
    </font>
    <font>
      <sz val="9.5"/>
      <color indexed="54"/>
      <name val="Arial"/>
      <family val="2"/>
    </font>
    <font>
      <b/>
      <sz val="5.75"/>
      <color indexed="54"/>
      <name val="Arial"/>
      <family val="2"/>
    </font>
    <font>
      <b/>
      <sz val="8"/>
      <color indexed="54"/>
      <name val="Arial"/>
      <family val="2"/>
    </font>
    <font>
      <sz val="5.75"/>
      <color indexed="5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 style="double">
        <color indexed="54"/>
      </left>
      <right style="medium">
        <color indexed="54"/>
      </right>
      <top style="double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 style="double">
        <color indexed="54"/>
      </top>
      <bottom style="thin">
        <color indexed="54"/>
      </bottom>
    </border>
    <border>
      <left style="double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54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double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164" fontId="1" fillId="0" borderId="0" xfId="0" applyFont="1" applyAlignment="1">
      <alignment/>
    </xf>
    <xf numFmtId="164" fontId="2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/>
    </xf>
    <xf numFmtId="164" fontId="1" fillId="2" borderId="5" xfId="0" applyFont="1" applyFill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/>
    </xf>
    <xf numFmtId="164" fontId="1" fillId="0" borderId="9" xfId="0" applyFont="1" applyFill="1" applyBorder="1" applyAlignment="1">
      <alignment horizontal="left" indent="1"/>
    </xf>
    <xf numFmtId="164" fontId="3" fillId="0" borderId="1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6" fillId="0" borderId="11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4" fontId="5" fillId="0" borderId="9" xfId="0" applyFont="1" applyFill="1" applyBorder="1" applyAlignment="1">
      <alignment/>
    </xf>
    <xf numFmtId="164" fontId="3" fillId="0" borderId="12" xfId="0" applyFont="1" applyFill="1" applyBorder="1" applyAlignment="1">
      <alignment horizontal="center"/>
    </xf>
    <xf numFmtId="164" fontId="7" fillId="0" borderId="11" xfId="0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4" fontId="9" fillId="0" borderId="9" xfId="0" applyFont="1" applyFill="1" applyBorder="1" applyAlignment="1">
      <alignment horizontal="left" indent="1"/>
    </xf>
    <xf numFmtId="164" fontId="9" fillId="0" borderId="14" xfId="0" applyFont="1" applyFill="1" applyBorder="1" applyAlignment="1">
      <alignment horizontal="left" indent="1"/>
    </xf>
    <xf numFmtId="164" fontId="4" fillId="0" borderId="15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/>
    </xf>
    <xf numFmtId="164" fontId="5" fillId="2" borderId="0" xfId="0" applyFont="1" applyFill="1" applyAlignment="1">
      <alignment/>
    </xf>
    <xf numFmtId="164" fontId="1" fillId="0" borderId="17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4425"/>
          <c:w val="0.8475"/>
          <c:h val="0.7872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Data!$F$1:$F$1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/>
            </c:numRef>
          </c:xVal>
          <c:yVal>
            <c:numRef>
              <c:f>Data!$F$2:$F$102</c:f>
              <c:numCache/>
            </c:numRef>
          </c:yVal>
          <c:smooth val="1"/>
        </c:ser>
        <c:axId val="39861840"/>
        <c:axId val="24233169"/>
      </c:scatterChart>
      <c:valAx>
        <c:axId val="3986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3169"/>
        <c:crossesAt val="0"/>
        <c:crossBetween val="midCat"/>
        <c:dispUnits/>
        <c:majorUnit val="50"/>
        <c:minorUnit val="5"/>
      </c:valAx>
      <c:valAx>
        <c:axId val="2423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184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4575"/>
          <c:w val="0.847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Data!$E$1:$E$1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/>
            </c:numRef>
          </c:xVal>
          <c:yVal>
            <c:numRef>
              <c:f>Data!$E$2:$E$102</c:f>
              <c:numCache/>
            </c:numRef>
          </c:yVal>
          <c:smooth val="1"/>
        </c:ser>
        <c:axId val="24190874"/>
        <c:axId val="21103339"/>
      </c:scatterChart>
      <c:valAx>
        <c:axId val="2419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3339"/>
        <c:crossesAt val="0"/>
        <c:crossBetween val="midCat"/>
        <c:dispUnits/>
        <c:majorUnit val="50"/>
        <c:minorUnit val="5"/>
      </c:valAx>
      <c:valAx>
        <c:axId val="21103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087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445"/>
          <c:w val="0.8475"/>
          <c:h val="0.787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Data!$C$1:$C$1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/>
            </c:numRef>
          </c:xVal>
          <c:yVal>
            <c:numRef>
              <c:f>Data!$C$2:$C$102</c:f>
              <c:numCache/>
            </c:numRef>
          </c:yVal>
          <c:smooth val="1"/>
        </c:ser>
        <c:axId val="64148740"/>
        <c:axId val="52346405"/>
      </c:scatterChart>
      <c:valAx>
        <c:axId val="6414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6405"/>
        <c:crossesAt val="0"/>
        <c:crossBetween val="midCat"/>
        <c:dispUnits/>
        <c:majorUnit val="50"/>
        <c:minorUnit val="5"/>
      </c:valAx>
      <c:valAx>
        <c:axId val="5234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874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4225"/>
          <c:w val="0.83825"/>
          <c:h val="0.789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Data!$D$1:$D$1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/>
            </c:numRef>
          </c:xVal>
          <c:yVal>
            <c:numRef>
              <c:f>Data!$D$2:$D$102</c:f>
              <c:numCache/>
            </c:numRef>
          </c:yVal>
          <c:smooth val="1"/>
        </c:ser>
        <c:axId val="63191182"/>
        <c:axId val="49553535"/>
      </c:scatterChart>
      <c:valAx>
        <c:axId val="6319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53535"/>
        <c:crossesAt val="0"/>
        <c:crossBetween val="midCat"/>
        <c:dispUnits/>
        <c:majorUnit val="50"/>
        <c:minorUnit val="5"/>
      </c:valAx>
      <c:valAx>
        <c:axId val="49553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Stress (N/mm^2)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118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505"/>
          <c:w val="0.8475"/>
          <c:h val="0.778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Data!$B$1:$B$1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/>
            </c:numRef>
          </c:xVal>
          <c:yVal>
            <c:numRef>
              <c:f>Data!$B$2:$B$102</c:f>
              <c:numCache/>
            </c:numRef>
          </c:yVal>
          <c:smooth val="1"/>
        </c:ser>
        <c:axId val="60638264"/>
        <c:axId val="64517113"/>
      </c:scatterChart>
      <c:valAx>
        <c:axId val="60638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7113"/>
        <c:crossesAt val="0"/>
        <c:crossBetween val="midCat"/>
        <c:dispUnits/>
        <c:majorUnit val="50"/>
        <c:minorUnit val="5"/>
      </c:valAx>
      <c:valAx>
        <c:axId val="64517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3826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8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0075" y="152400"/>
        <a:ext cx="4210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152400</xdr:rowOff>
    </xdr:from>
    <xdr:to>
      <xdr:col>16</xdr:col>
      <xdr:colOff>9525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5410200" y="152400"/>
        <a:ext cx="4200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23</xdr:row>
      <xdr:rowOff>47625</xdr:rowOff>
    </xdr:from>
    <xdr:to>
      <xdr:col>7</xdr:col>
      <xdr:colOff>590550</xdr:colOff>
      <xdr:row>44</xdr:row>
      <xdr:rowOff>38100</xdr:rowOff>
    </xdr:to>
    <xdr:graphicFrame>
      <xdr:nvGraphicFramePr>
        <xdr:cNvPr id="3" name="Chart 3"/>
        <xdr:cNvGraphicFramePr/>
      </xdr:nvGraphicFramePr>
      <xdr:xfrm>
        <a:off x="600075" y="3771900"/>
        <a:ext cx="4191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23</xdr:row>
      <xdr:rowOff>47625</xdr:rowOff>
    </xdr:from>
    <xdr:to>
      <xdr:col>16</xdr:col>
      <xdr:colOff>28575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5419725" y="3771900"/>
        <a:ext cx="42100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45</xdr:row>
      <xdr:rowOff>85725</xdr:rowOff>
    </xdr:from>
    <xdr:to>
      <xdr:col>8</xdr:col>
      <xdr:colOff>0</xdr:colOff>
      <xdr:row>65</xdr:row>
      <xdr:rowOff>123825</xdr:rowOff>
    </xdr:to>
    <xdr:graphicFrame>
      <xdr:nvGraphicFramePr>
        <xdr:cNvPr id="5" name="Chart 5"/>
        <xdr:cNvGraphicFramePr/>
      </xdr:nvGraphicFramePr>
      <xdr:xfrm>
        <a:off x="590550" y="7372350"/>
        <a:ext cx="42100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3" sqref="D13"/>
    </sheetView>
  </sheetViews>
  <sheetFormatPr defaultColWidth="10.28125" defaultRowHeight="12.75"/>
  <cols>
    <col min="1" max="16384" width="11.57421875" style="0" customWidth="1"/>
  </cols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 t="s">
        <v>4</v>
      </c>
      <c r="D2">
        <v>100</v>
      </c>
    </row>
    <row r="3" spans="1:4" ht="14.25">
      <c r="A3" t="s">
        <v>5</v>
      </c>
      <c r="D3">
        <v>10</v>
      </c>
    </row>
    <row r="4" spans="1:4" ht="14.25">
      <c r="A4" t="s">
        <v>6</v>
      </c>
      <c r="D4">
        <v>10</v>
      </c>
    </row>
    <row r="5" spans="1:4" ht="14.25">
      <c r="A5" t="s">
        <v>7</v>
      </c>
      <c r="D5">
        <v>200000</v>
      </c>
    </row>
    <row r="6" spans="1:4" ht="14.25">
      <c r="A6" t="s">
        <v>8</v>
      </c>
      <c r="D6">
        <v>9</v>
      </c>
    </row>
    <row r="7" spans="1:4" ht="14.25">
      <c r="A7" t="s">
        <v>9</v>
      </c>
      <c r="D7">
        <v>5</v>
      </c>
    </row>
    <row r="8" spans="1:4" ht="14.25">
      <c r="A8" t="s">
        <v>10</v>
      </c>
      <c r="D8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Roman,Regular"&amp;12&amp;A</oddHeader>
    <oddFooter>&amp;C&amp;"Nimbus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74"/>
  <sheetViews>
    <sheetView workbookViewId="0" topLeftCell="A13">
      <selection activeCell="C34" sqref="C34"/>
    </sheetView>
  </sheetViews>
  <sheetFormatPr defaultColWidth="8.00390625" defaultRowHeight="12.75"/>
  <cols>
    <col min="1" max="1" width="9.140625" style="1" customWidth="1"/>
    <col min="2" max="2" width="37.28125" style="1" customWidth="1"/>
    <col min="3" max="3" width="8.421875" style="1" customWidth="1"/>
    <col min="4" max="4" width="57.140625" style="2" customWidth="1"/>
    <col min="5" max="5" width="10.8515625" style="3" customWidth="1"/>
    <col min="6" max="6" width="10.7109375" style="3" customWidth="1"/>
    <col min="7" max="7" width="9.28125" style="4" customWidth="1"/>
    <col min="8" max="10" width="9.140625" style="1" customWidth="1"/>
    <col min="11" max="11" width="8.57421875" style="1" customWidth="1"/>
    <col min="12" max="16384" width="9.140625" style="5" customWidth="1"/>
  </cols>
  <sheetData>
    <row r="1" ht="13.5"/>
    <row r="2" spans="2:4" ht="12.75">
      <c r="B2" s="6" t="s">
        <v>11</v>
      </c>
      <c r="C2" s="6"/>
      <c r="D2" s="6"/>
    </row>
    <row r="3" spans="2:4" ht="12.75">
      <c r="B3" s="7" t="s">
        <v>12</v>
      </c>
      <c r="C3" s="7"/>
      <c r="D3" s="7"/>
    </row>
    <row r="4" spans="2:4" ht="12.75">
      <c r="B4" s="8" t="s">
        <v>13</v>
      </c>
      <c r="C4" s="8"/>
      <c r="D4" s="8"/>
    </row>
    <row r="5" spans="2:4" ht="12.75">
      <c r="B5" s="8" t="s">
        <v>14</v>
      </c>
      <c r="C5" s="8"/>
      <c r="D5" s="8"/>
    </row>
    <row r="6" spans="2:4" ht="13.5">
      <c r="B6" s="9" t="s">
        <v>15</v>
      </c>
      <c r="C6" s="9"/>
      <c r="D6" s="9"/>
    </row>
    <row r="7" spans="2:4" ht="12.75">
      <c r="B7" s="10"/>
      <c r="C7" s="11"/>
      <c r="D7" s="12" t="s">
        <v>16</v>
      </c>
    </row>
    <row r="8" spans="2:4" ht="12.75">
      <c r="B8" s="11"/>
      <c r="C8" s="11"/>
      <c r="D8" s="11"/>
    </row>
    <row r="9" spans="2:4" ht="12.75">
      <c r="B9" s="11"/>
      <c r="C9" s="11"/>
      <c r="D9" s="11"/>
    </row>
    <row r="10" spans="2:4" ht="12.75">
      <c r="B10" s="11"/>
      <c r="C10" s="11"/>
      <c r="D10" s="11"/>
    </row>
    <row r="11" spans="2:4" ht="12.75">
      <c r="B11" s="11"/>
      <c r="C11" s="11"/>
      <c r="D11" s="11"/>
    </row>
    <row r="12" spans="2:4" ht="12.75">
      <c r="B12" s="11"/>
      <c r="C12" s="11"/>
      <c r="D12" s="11"/>
    </row>
    <row r="13" spans="2:4" ht="12.75">
      <c r="B13" s="11"/>
      <c r="C13" s="11"/>
      <c r="D13" s="11"/>
    </row>
    <row r="14" spans="2:4" ht="12.75">
      <c r="B14" s="11"/>
      <c r="C14" s="11"/>
      <c r="D14" s="11"/>
    </row>
    <row r="15" spans="2:4" ht="12.75">
      <c r="B15" s="11"/>
      <c r="C15" s="11"/>
      <c r="D15" s="11"/>
    </row>
    <row r="16" spans="2:4" ht="12.75">
      <c r="B16" s="11"/>
      <c r="C16" s="11"/>
      <c r="D16" s="11"/>
    </row>
    <row r="17" spans="2:4" ht="12.75">
      <c r="B17" s="11"/>
      <c r="C17" s="11"/>
      <c r="D17" s="11"/>
    </row>
    <row r="18" spans="2:4" ht="12.75">
      <c r="B18" s="11"/>
      <c r="C18" s="11"/>
      <c r="D18" s="11"/>
    </row>
    <row r="19" spans="2:4" ht="12.75">
      <c r="B19" s="11"/>
      <c r="C19" s="11"/>
      <c r="D19" s="11"/>
    </row>
    <row r="20" spans="2:4" ht="13.5">
      <c r="B20" s="13"/>
      <c r="C20" s="11"/>
      <c r="D20" s="11"/>
    </row>
    <row r="21" spans="2:4" ht="13.5">
      <c r="B21" s="14" t="s">
        <v>17</v>
      </c>
      <c r="C21" s="15" t="s">
        <v>3</v>
      </c>
      <c r="D21" s="16" t="s">
        <v>18</v>
      </c>
    </row>
    <row r="22" spans="2:4" ht="12.75">
      <c r="B22" s="17" t="s">
        <v>19</v>
      </c>
      <c r="C22" s="18">
        <f>'viktor-input-sheet'!D2</f>
        <v>100</v>
      </c>
      <c r="D22" s="19" t="s">
        <v>20</v>
      </c>
    </row>
    <row r="23" spans="2:4" ht="12.75">
      <c r="B23" s="17" t="s">
        <v>21</v>
      </c>
      <c r="C23" s="18">
        <f>'viktor-input-sheet'!D3</f>
        <v>10</v>
      </c>
      <c r="D23" s="19" t="s">
        <v>22</v>
      </c>
    </row>
    <row r="24" spans="2:4" ht="12.75">
      <c r="B24" s="17" t="s">
        <v>23</v>
      </c>
      <c r="C24" s="18">
        <f>'viktor-input-sheet'!D4</f>
        <v>10</v>
      </c>
      <c r="D24" s="19" t="s">
        <v>24</v>
      </c>
    </row>
    <row r="25" spans="2:4" ht="12.75">
      <c r="B25" s="17" t="s">
        <v>25</v>
      </c>
      <c r="C25" s="18">
        <v>1</v>
      </c>
      <c r="D25" s="19" t="s">
        <v>26</v>
      </c>
    </row>
    <row r="26" spans="2:4" ht="12.75">
      <c r="B26" s="17" t="s">
        <v>27</v>
      </c>
      <c r="C26" s="18">
        <f>'viktor-input-sheet'!D5</f>
        <v>200000</v>
      </c>
      <c r="D26" s="19" t="s">
        <v>28</v>
      </c>
    </row>
    <row r="27" spans="2:4" ht="12.75">
      <c r="B27" s="17" t="s">
        <v>29</v>
      </c>
      <c r="C27" s="20">
        <f>1/12*W*H^3</f>
        <v>833.3333333333333</v>
      </c>
      <c r="D27" s="21" t="s">
        <v>30</v>
      </c>
    </row>
    <row r="28" spans="2:6" ht="12.75">
      <c r="B28" s="17" t="s">
        <v>31</v>
      </c>
      <c r="C28" s="22">
        <f>H/2</f>
        <v>5</v>
      </c>
      <c r="D28" s="21" t="s">
        <v>32</v>
      </c>
      <c r="E28" s="23"/>
      <c r="F28" s="24"/>
    </row>
    <row r="29" spans="2:9" ht="12.75">
      <c r="B29" s="25" t="s">
        <v>33</v>
      </c>
      <c r="C29" s="26"/>
      <c r="D29" s="27" t="s">
        <v>34</v>
      </c>
      <c r="I29" s="23"/>
    </row>
    <row r="30" spans="2:4" ht="12.75">
      <c r="B30" s="17" t="s">
        <v>35</v>
      </c>
      <c r="C30" s="18">
        <v>0</v>
      </c>
      <c r="D30" s="19" t="s">
        <v>36</v>
      </c>
    </row>
    <row r="31" spans="2:4" ht="12.75">
      <c r="B31" s="17" t="s">
        <v>37</v>
      </c>
      <c r="C31" s="18">
        <v>50</v>
      </c>
      <c r="D31" s="19" t="s">
        <v>38</v>
      </c>
    </row>
    <row r="32" spans="2:4" ht="12.75">
      <c r="B32" s="17" t="s">
        <v>39</v>
      </c>
      <c r="C32" s="18">
        <f>'viktor-input-sheet'!D7</f>
        <v>5</v>
      </c>
      <c r="D32" s="19" t="s">
        <v>40</v>
      </c>
    </row>
    <row r="33" spans="2:4" ht="12.75">
      <c r="B33" s="17" t="s">
        <v>41</v>
      </c>
      <c r="C33" s="18">
        <f>'viktor-input-sheet'!D8</f>
        <v>5</v>
      </c>
      <c r="D33" s="28" t="s">
        <v>42</v>
      </c>
    </row>
    <row r="34" spans="2:4" ht="12.75">
      <c r="B34" s="17" t="s">
        <v>43</v>
      </c>
      <c r="C34" s="18">
        <f>'viktor-input-sheet'!D6</f>
        <v>9</v>
      </c>
      <c r="D34" s="19" t="s">
        <v>44</v>
      </c>
    </row>
    <row r="35" spans="2:4" ht="12.75">
      <c r="B35" s="17" t="s">
        <v>45</v>
      </c>
      <c r="C35" s="22">
        <f>(L-aw)*(wa+wL)/2</f>
        <v>455</v>
      </c>
      <c r="D35" s="29" t="s">
        <v>46</v>
      </c>
    </row>
    <row r="36" spans="2:4" ht="12.75">
      <c r="B36" s="17" t="s">
        <v>47</v>
      </c>
      <c r="C36" s="18">
        <v>0</v>
      </c>
      <c r="D36" s="28" t="s">
        <v>48</v>
      </c>
    </row>
    <row r="37" spans="2:4" ht="12.75">
      <c r="B37" s="17" t="s">
        <v>49</v>
      </c>
      <c r="C37" s="18">
        <v>25</v>
      </c>
      <c r="D37" s="19" t="s">
        <v>50</v>
      </c>
    </row>
    <row r="38" spans="2:4" ht="12.75">
      <c r="B38" s="17" t="s">
        <v>51</v>
      </c>
      <c r="C38" s="30">
        <f>IF(MAX(Data!F2:F102)&gt;ABS(MIN(Data!F2:F102)),MAX(Data!F2:F102),MIN(Data!F2:F102))</f>
        <v>-38.30722562500001</v>
      </c>
      <c r="D38" s="29" t="s">
        <v>52</v>
      </c>
    </row>
    <row r="39" spans="2:4" ht="12.75">
      <c r="B39" s="17" t="s">
        <v>53</v>
      </c>
      <c r="C39" s="30">
        <f>IF(MAX(Data!E2:E102)&gt;ABS(MIN(Data!E2:E102)),MAX(Data!E2:E102),MIN(Data!E2:E102))</f>
        <v>1.2298320125</v>
      </c>
      <c r="D39" s="29" t="s">
        <v>54</v>
      </c>
    </row>
    <row r="40" spans="2:4" ht="12.75">
      <c r="B40" s="17" t="s">
        <v>55</v>
      </c>
      <c r="C40" s="30">
        <f>IF(MAX(Data!D2:D102)&gt;ABS(MIN(Data!D2:D102)),MAX(Data!D2:D102),MIN(Data!D2:D102))</f>
        <v>36.892500000000005</v>
      </c>
      <c r="D40" s="29" t="s">
        <v>56</v>
      </c>
    </row>
    <row r="41" spans="2:4" ht="12.75">
      <c r="B41" s="25" t="s">
        <v>57</v>
      </c>
      <c r="C41" s="22"/>
      <c r="D41" s="19"/>
    </row>
    <row r="42" spans="2:4" ht="14.25">
      <c r="B42" s="17" t="s">
        <v>58</v>
      </c>
      <c r="C42" s="31">
        <f>F*(L-af)/L+(L-aw)^2*(wL+2*wa)/(6*L)-M/L</f>
        <v>207.025</v>
      </c>
      <c r="D42" s="29" t="s">
        <v>59</v>
      </c>
    </row>
    <row r="43" spans="2:4" ht="14.25">
      <c r="B43" s="17" t="s">
        <v>60</v>
      </c>
      <c r="C43" s="31">
        <f>F*af/L+(L-aw)*(wL+wa-(L-aw)*(wL+2*wa)/(3*L))/2+M/L</f>
        <v>247.975</v>
      </c>
      <c r="D43" s="29" t="s">
        <v>61</v>
      </c>
    </row>
    <row r="44" spans="2:4" ht="14.25">
      <c r="B44" s="17" t="s">
        <v>62</v>
      </c>
      <c r="C44" s="22">
        <v>0</v>
      </c>
      <c r="D44" s="29" t="s">
        <v>63</v>
      </c>
    </row>
    <row r="45" spans="2:4" ht="12.75">
      <c r="B45" s="17" t="s">
        <v>64</v>
      </c>
      <c r="C45" s="22">
        <f>Ma/(I/cc)</f>
        <v>0</v>
      </c>
      <c r="D45" s="29"/>
    </row>
    <row r="46" spans="2:4" ht="14.25">
      <c r="B46" s="17" t="s">
        <v>65</v>
      </c>
      <c r="C46" s="22">
        <v>0</v>
      </c>
      <c r="D46" s="29" t="s">
        <v>66</v>
      </c>
    </row>
    <row r="47" spans="2:4" ht="12.75">
      <c r="B47" s="17" t="s">
        <v>67</v>
      </c>
      <c r="C47" s="22">
        <f>Mb/(I/cc)</f>
        <v>0</v>
      </c>
      <c r="D47" s="29"/>
    </row>
    <row r="48" spans="2:4" ht="14.25">
      <c r="B48" s="32" t="s">
        <v>68</v>
      </c>
      <c r="C48" s="22">
        <f>-F*af*(L-af)*(2*L-af)/(6*E*I*L)-(L-aw)^2*(wa*(L^2+2*aw*L-aw^2)+(wL-wa)*(7*L^2+6*aw*L-3*aw^2)/15)/(24*E*I*L)-M*(2*L^2-6*am*L+3*am^2)/(6*E*I*L)</f>
        <v>-0.0012130629875000002</v>
      </c>
      <c r="D48" s="29" t="s">
        <v>69</v>
      </c>
    </row>
    <row r="49" spans="2:4" ht="14.25">
      <c r="B49" s="32" t="s">
        <v>70</v>
      </c>
      <c r="C49" s="22">
        <f>F*af*(L^2-af^2)/(6*E*I*L)+(wa*(L^2-aw^2)^2+(wL-wa)*(L-aw)^2*(8*L^2+9*aw*L+3*aw^2)/15)/(24*E*I*L)+M*(L^2-3*am^2)/(6*E*I*L)</f>
        <v>0.0012298320125</v>
      </c>
      <c r="D49" s="29" t="s">
        <v>71</v>
      </c>
    </row>
    <row r="50" spans="2:4" ht="14.25">
      <c r="B50" s="32" t="s">
        <v>72</v>
      </c>
      <c r="C50" s="22">
        <v>0</v>
      </c>
      <c r="D50" s="29" t="s">
        <v>73</v>
      </c>
    </row>
    <row r="51" spans="2:4" ht="15">
      <c r="B51" s="33" t="s">
        <v>74</v>
      </c>
      <c r="C51" s="34">
        <v>0</v>
      </c>
      <c r="D51" s="35" t="s">
        <v>75</v>
      </c>
    </row>
    <row r="52" ht="13.5"/>
    <row r="53" ht="12.75">
      <c r="B53" s="36" t="s">
        <v>76</v>
      </c>
    </row>
    <row r="54" spans="2:10" ht="12.75">
      <c r="B54" s="37"/>
      <c r="C54" s="37"/>
      <c r="D54" s="37"/>
      <c r="E54" s="37"/>
      <c r="F54" s="37"/>
      <c r="G54" s="37"/>
      <c r="H54" s="37"/>
      <c r="I54" s="37"/>
      <c r="J54" s="37"/>
    </row>
    <row r="55" spans="2:10" ht="12.75">
      <c r="B55" s="37"/>
      <c r="C55" s="37"/>
      <c r="D55" s="37"/>
      <c r="E55" s="37"/>
      <c r="F55" s="37"/>
      <c r="G55" s="37"/>
      <c r="H55" s="37"/>
      <c r="I55" s="37"/>
      <c r="J55" s="37"/>
    </row>
    <row r="56" spans="2:10" ht="12.75">
      <c r="B56" s="37"/>
      <c r="C56" s="37"/>
      <c r="D56" s="37"/>
      <c r="E56" s="37"/>
      <c r="F56" s="37"/>
      <c r="G56" s="37"/>
      <c r="H56" s="37"/>
      <c r="I56" s="37"/>
      <c r="J56" s="37"/>
    </row>
    <row r="57" spans="2:10" ht="12.75">
      <c r="B57" s="37"/>
      <c r="C57" s="37"/>
      <c r="D57" s="37"/>
      <c r="E57" s="37"/>
      <c r="F57" s="37"/>
      <c r="G57" s="37"/>
      <c r="H57" s="37"/>
      <c r="I57" s="37"/>
      <c r="J57" s="37"/>
    </row>
    <row r="58" spans="2:10" ht="12.75">
      <c r="B58" s="37"/>
      <c r="C58" s="37"/>
      <c r="D58" s="37"/>
      <c r="E58" s="37"/>
      <c r="F58" s="37"/>
      <c r="G58" s="37"/>
      <c r="H58" s="37"/>
      <c r="I58" s="37"/>
      <c r="J58" s="37"/>
    </row>
    <row r="59" spans="2:10" ht="12.75">
      <c r="B59" s="37"/>
      <c r="C59" s="37"/>
      <c r="D59" s="37"/>
      <c r="E59" s="37"/>
      <c r="F59" s="37"/>
      <c r="G59" s="37"/>
      <c r="H59" s="37"/>
      <c r="I59" s="37"/>
      <c r="J59" s="37"/>
    </row>
    <row r="60" spans="2:10" ht="12.75">
      <c r="B60" s="37"/>
      <c r="C60" s="37"/>
      <c r="D60" s="37"/>
      <c r="E60" s="37"/>
      <c r="F60" s="37"/>
      <c r="G60" s="37"/>
      <c r="H60" s="37"/>
      <c r="I60" s="37"/>
      <c r="J60" s="37"/>
    </row>
    <row r="61" spans="2:10" ht="12.75">
      <c r="B61" s="37"/>
      <c r="C61" s="37"/>
      <c r="D61" s="37"/>
      <c r="E61" s="37"/>
      <c r="F61" s="37"/>
      <c r="G61" s="37"/>
      <c r="H61" s="37"/>
      <c r="I61" s="37"/>
      <c r="J61" s="37"/>
    </row>
    <row r="62" spans="2:10" ht="12.75">
      <c r="B62" s="37"/>
      <c r="C62" s="37"/>
      <c r="D62" s="37"/>
      <c r="E62" s="37"/>
      <c r="F62" s="37"/>
      <c r="G62" s="37"/>
      <c r="H62" s="37"/>
      <c r="I62" s="37"/>
      <c r="J62" s="37"/>
    </row>
    <row r="63" spans="2:10" ht="12.75">
      <c r="B63" s="37"/>
      <c r="C63" s="37"/>
      <c r="D63" s="37"/>
      <c r="E63" s="37"/>
      <c r="F63" s="37"/>
      <c r="G63" s="37"/>
      <c r="H63" s="37"/>
      <c r="I63" s="37"/>
      <c r="J63" s="37"/>
    </row>
    <row r="64" spans="2:10" ht="12.75">
      <c r="B64" s="37"/>
      <c r="C64" s="37"/>
      <c r="D64" s="37"/>
      <c r="E64" s="37"/>
      <c r="F64" s="37"/>
      <c r="G64" s="37"/>
      <c r="H64" s="37"/>
      <c r="I64" s="37"/>
      <c r="J64" s="37"/>
    </row>
    <row r="65" spans="2:10" ht="12.75">
      <c r="B65" s="37"/>
      <c r="C65" s="37"/>
      <c r="D65" s="37"/>
      <c r="E65" s="37"/>
      <c r="F65" s="37"/>
      <c r="G65" s="37"/>
      <c r="H65" s="37"/>
      <c r="I65" s="37"/>
      <c r="J65" s="37"/>
    </row>
    <row r="66" spans="2:10" ht="12.75">
      <c r="B66" s="37"/>
      <c r="C66" s="37"/>
      <c r="D66" s="37"/>
      <c r="E66" s="37"/>
      <c r="F66" s="37"/>
      <c r="G66" s="37"/>
      <c r="H66" s="37"/>
      <c r="I66" s="37"/>
      <c r="J66" s="37"/>
    </row>
    <row r="67" spans="2:10" ht="12.75">
      <c r="B67" s="37"/>
      <c r="C67" s="37"/>
      <c r="D67" s="37"/>
      <c r="E67" s="37"/>
      <c r="F67" s="37"/>
      <c r="G67" s="37"/>
      <c r="H67" s="37"/>
      <c r="I67" s="37"/>
      <c r="J67" s="37"/>
    </row>
    <row r="68" spans="2:10" ht="12.75">
      <c r="B68" s="37"/>
      <c r="C68" s="37"/>
      <c r="D68" s="37"/>
      <c r="E68" s="37"/>
      <c r="F68" s="37"/>
      <c r="G68" s="37"/>
      <c r="H68" s="37"/>
      <c r="I68" s="37"/>
      <c r="J68" s="37"/>
    </row>
    <row r="69" spans="2:10" ht="12.75">
      <c r="B69" s="37"/>
      <c r="C69" s="37"/>
      <c r="D69" s="37"/>
      <c r="E69" s="37"/>
      <c r="F69" s="37"/>
      <c r="G69" s="37"/>
      <c r="H69" s="37"/>
      <c r="I69" s="37"/>
      <c r="J69" s="37"/>
    </row>
    <row r="70" spans="2:10" ht="12.75">
      <c r="B70" s="37"/>
      <c r="C70" s="37"/>
      <c r="D70" s="37"/>
      <c r="E70" s="37"/>
      <c r="F70" s="37"/>
      <c r="G70" s="37"/>
      <c r="H70" s="37"/>
      <c r="I70" s="37"/>
      <c r="J70" s="37"/>
    </row>
    <row r="71" spans="2:10" ht="12.75">
      <c r="B71" s="37"/>
      <c r="C71" s="37"/>
      <c r="D71" s="37"/>
      <c r="E71" s="37"/>
      <c r="F71" s="37"/>
      <c r="G71" s="37"/>
      <c r="H71" s="37"/>
      <c r="I71" s="37"/>
      <c r="J71" s="37"/>
    </row>
    <row r="72" spans="2:10" ht="12.75">
      <c r="B72" s="37"/>
      <c r="C72" s="37"/>
      <c r="D72" s="37"/>
      <c r="E72" s="37"/>
      <c r="F72" s="37"/>
      <c r="G72" s="37"/>
      <c r="H72" s="37"/>
      <c r="I72" s="37"/>
      <c r="J72" s="37"/>
    </row>
    <row r="73" spans="2:10" ht="12.75">
      <c r="B73" s="37"/>
      <c r="C73" s="37"/>
      <c r="D73" s="37"/>
      <c r="E73" s="37"/>
      <c r="F73" s="37"/>
      <c r="G73" s="37"/>
      <c r="H73" s="37"/>
      <c r="I73" s="37"/>
      <c r="J73" s="37"/>
    </row>
    <row r="74" spans="2:10" ht="12.75">
      <c r="B74" s="37"/>
      <c r="C74" s="37"/>
      <c r="D74" s="37"/>
      <c r="E74" s="37"/>
      <c r="F74" s="37"/>
      <c r="G74" s="37"/>
      <c r="H74" s="37"/>
      <c r="I74" s="37"/>
      <c r="J74" s="37"/>
    </row>
    <row r="75" spans="2:10" ht="12.75">
      <c r="B75" s="37"/>
      <c r="C75" s="37"/>
      <c r="D75" s="37"/>
      <c r="E75" s="37"/>
      <c r="F75" s="37"/>
      <c r="G75" s="37"/>
      <c r="H75" s="37"/>
      <c r="I75" s="37"/>
      <c r="J75" s="37"/>
    </row>
    <row r="76" spans="2:10" ht="12.75">
      <c r="B76" s="37"/>
      <c r="C76" s="37"/>
      <c r="D76" s="37"/>
      <c r="E76" s="37"/>
      <c r="F76" s="37"/>
      <c r="G76" s="37"/>
      <c r="H76" s="37"/>
      <c r="I76" s="37"/>
      <c r="J76" s="37"/>
    </row>
    <row r="77" spans="2:10" ht="12.75">
      <c r="B77" s="37"/>
      <c r="C77" s="37"/>
      <c r="D77" s="37"/>
      <c r="E77" s="37"/>
      <c r="F77" s="37"/>
      <c r="G77" s="37"/>
      <c r="H77" s="37"/>
      <c r="I77" s="37"/>
      <c r="J77" s="37"/>
    </row>
    <row r="78" spans="2:10" ht="12.75">
      <c r="B78" s="37"/>
      <c r="C78" s="37"/>
      <c r="D78" s="37"/>
      <c r="E78" s="37"/>
      <c r="F78" s="37"/>
      <c r="G78" s="37"/>
      <c r="H78" s="37"/>
      <c r="I78" s="37"/>
      <c r="J78" s="37"/>
    </row>
    <row r="79" spans="2:10" ht="12.75">
      <c r="B79" s="37"/>
      <c r="C79" s="37"/>
      <c r="D79" s="37"/>
      <c r="E79" s="37"/>
      <c r="F79" s="37"/>
      <c r="G79" s="37"/>
      <c r="H79" s="37"/>
      <c r="I79" s="37"/>
      <c r="J79" s="37"/>
    </row>
    <row r="80" spans="2:10" ht="12.75">
      <c r="B80" s="37"/>
      <c r="C80" s="37"/>
      <c r="D80" s="37"/>
      <c r="E80" s="37"/>
      <c r="F80" s="37"/>
      <c r="G80" s="37"/>
      <c r="H80" s="37"/>
      <c r="I80" s="37"/>
      <c r="J80" s="37"/>
    </row>
    <row r="81" spans="2:10" ht="12.75">
      <c r="B81" s="37"/>
      <c r="C81" s="37"/>
      <c r="D81" s="37"/>
      <c r="E81" s="37"/>
      <c r="F81" s="37"/>
      <c r="G81" s="37"/>
      <c r="H81" s="37"/>
      <c r="I81" s="37"/>
      <c r="J81" s="37"/>
    </row>
    <row r="82" spans="2:10" ht="12.75">
      <c r="B82" s="37"/>
      <c r="C82" s="37"/>
      <c r="D82" s="37"/>
      <c r="E82" s="37"/>
      <c r="F82" s="37"/>
      <c r="G82" s="37"/>
      <c r="H82" s="37"/>
      <c r="I82" s="37"/>
      <c r="J82" s="37"/>
    </row>
    <row r="83" spans="2:10" ht="12.75">
      <c r="B83" s="37"/>
      <c r="C83" s="37"/>
      <c r="D83" s="37"/>
      <c r="E83" s="37"/>
      <c r="F83" s="37"/>
      <c r="G83" s="37"/>
      <c r="H83" s="37"/>
      <c r="I83" s="37"/>
      <c r="J83" s="37"/>
    </row>
    <row r="84" spans="2:10" ht="12.75">
      <c r="B84" s="37"/>
      <c r="C84" s="37"/>
      <c r="D84" s="37"/>
      <c r="E84" s="37"/>
      <c r="F84" s="37"/>
      <c r="G84" s="37"/>
      <c r="H84" s="37"/>
      <c r="I84" s="37"/>
      <c r="J84" s="37"/>
    </row>
    <row r="85" spans="2:10" ht="12.75">
      <c r="B85" s="37"/>
      <c r="C85" s="37"/>
      <c r="D85" s="37"/>
      <c r="E85" s="37"/>
      <c r="F85" s="37"/>
      <c r="G85" s="37"/>
      <c r="H85" s="37"/>
      <c r="I85" s="37"/>
      <c r="J85" s="37"/>
    </row>
    <row r="86" spans="2:10" ht="12.75">
      <c r="B86" s="37"/>
      <c r="C86" s="37"/>
      <c r="D86" s="37"/>
      <c r="E86" s="37"/>
      <c r="F86" s="37"/>
      <c r="G86" s="37"/>
      <c r="H86" s="37"/>
      <c r="I86" s="37"/>
      <c r="J86" s="37"/>
    </row>
    <row r="87" spans="2:10" ht="12.75">
      <c r="B87" s="37"/>
      <c r="C87" s="37"/>
      <c r="D87" s="37"/>
      <c r="E87" s="37"/>
      <c r="F87" s="37"/>
      <c r="G87" s="37"/>
      <c r="H87" s="37"/>
      <c r="I87" s="37"/>
      <c r="J87" s="37"/>
    </row>
    <row r="88" spans="2:10" ht="12.75">
      <c r="B88" s="37"/>
      <c r="C88" s="37"/>
      <c r="D88" s="37"/>
      <c r="E88" s="37"/>
      <c r="F88" s="37"/>
      <c r="G88" s="37"/>
      <c r="H88" s="37"/>
      <c r="I88" s="37"/>
      <c r="J88" s="37"/>
    </row>
    <row r="89" spans="2:10" ht="12.75">
      <c r="B89" s="37"/>
      <c r="C89" s="37"/>
      <c r="D89" s="37"/>
      <c r="E89" s="37"/>
      <c r="F89" s="37"/>
      <c r="G89" s="37"/>
      <c r="H89" s="37"/>
      <c r="I89" s="37"/>
      <c r="J89" s="37"/>
    </row>
    <row r="90" spans="2:10" ht="12.75">
      <c r="B90" s="37"/>
      <c r="C90" s="37"/>
      <c r="D90" s="37"/>
      <c r="E90" s="37"/>
      <c r="F90" s="37"/>
      <c r="G90" s="37"/>
      <c r="H90" s="37"/>
      <c r="I90" s="37"/>
      <c r="J90" s="37"/>
    </row>
    <row r="91" spans="2:11" ht="12.75">
      <c r="B91" s="37"/>
      <c r="C91" s="37"/>
      <c r="D91" s="37"/>
      <c r="E91" s="37"/>
      <c r="F91" s="37"/>
      <c r="G91" s="37"/>
      <c r="H91" s="37"/>
      <c r="I91" s="37"/>
      <c r="J91" s="37"/>
      <c r="K91" s="23"/>
    </row>
    <row r="92" spans="2:10" ht="12.75">
      <c r="B92" s="37"/>
      <c r="C92" s="37"/>
      <c r="D92" s="37"/>
      <c r="E92" s="37"/>
      <c r="F92" s="37"/>
      <c r="G92" s="37"/>
      <c r="H92" s="37"/>
      <c r="I92" s="37"/>
      <c r="J92" s="37"/>
    </row>
    <row r="93" spans="2:10" ht="12.75">
      <c r="B93" s="37"/>
      <c r="C93" s="37"/>
      <c r="D93" s="37"/>
      <c r="E93" s="37"/>
      <c r="F93" s="37"/>
      <c r="G93" s="37"/>
      <c r="H93" s="37"/>
      <c r="I93" s="37"/>
      <c r="J93" s="37"/>
    </row>
    <row r="94" spans="2:10" ht="12.75">
      <c r="B94" s="37"/>
      <c r="C94" s="37"/>
      <c r="D94" s="37"/>
      <c r="E94" s="37"/>
      <c r="F94" s="37"/>
      <c r="G94" s="37"/>
      <c r="H94" s="37"/>
      <c r="I94" s="37"/>
      <c r="J94" s="37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1:256" ht="12.75">
      <c r="A156" s="23"/>
      <c r="B156" s="23"/>
      <c r="C156" s="23"/>
      <c r="D156" s="38"/>
      <c r="E156" s="24"/>
      <c r="F156" s="24"/>
      <c r="G156" s="39"/>
      <c r="H156" s="23"/>
      <c r="I156" s="23"/>
      <c r="J156" s="23"/>
      <c r="K156" s="23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 s="23"/>
      <c r="B157" s="23"/>
      <c r="C157" s="23"/>
      <c r="D157" s="38"/>
      <c r="E157" s="24"/>
      <c r="F157" s="24"/>
      <c r="G157" s="39"/>
      <c r="H157" s="23"/>
      <c r="I157" s="23"/>
      <c r="J157" s="23"/>
      <c r="K157" s="23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23"/>
      <c r="B158" s="23"/>
      <c r="C158" s="23"/>
      <c r="D158" s="38"/>
      <c r="E158" s="24"/>
      <c r="F158" s="24"/>
      <c r="G158" s="39"/>
      <c r="H158" s="23"/>
      <c r="I158" s="23"/>
      <c r="J158" s="23"/>
      <c r="K158" s="23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 s="23"/>
      <c r="B159" s="23"/>
      <c r="C159" s="23"/>
      <c r="D159" s="38"/>
      <c r="E159" s="24"/>
      <c r="F159" s="24"/>
      <c r="G159" s="39"/>
      <c r="H159" s="23"/>
      <c r="I159" s="23"/>
      <c r="J159" s="23"/>
      <c r="K159" s="23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s="23"/>
      <c r="B160" s="23"/>
      <c r="C160" s="23"/>
      <c r="D160" s="38"/>
      <c r="E160" s="24"/>
      <c r="F160" s="24"/>
      <c r="G160" s="39"/>
      <c r="H160" s="23"/>
      <c r="I160" s="23"/>
      <c r="J160" s="23"/>
      <c r="K160" s="23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 s="23"/>
      <c r="B161" s="23"/>
      <c r="C161" s="23"/>
      <c r="D161" s="38"/>
      <c r="E161" s="24"/>
      <c r="F161" s="24"/>
      <c r="G161" s="39"/>
      <c r="H161" s="23"/>
      <c r="I161" s="23"/>
      <c r="J161" s="23"/>
      <c r="K161" s="23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 s="23"/>
      <c r="B162" s="23"/>
      <c r="C162" s="23"/>
      <c r="D162" s="38"/>
      <c r="E162" s="24"/>
      <c r="F162" s="24"/>
      <c r="G162" s="39"/>
      <c r="H162" s="23"/>
      <c r="I162" s="23"/>
      <c r="J162" s="23"/>
      <c r="K162" s="23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 s="23"/>
      <c r="B163" s="23"/>
      <c r="C163" s="23"/>
      <c r="D163" s="38"/>
      <c r="E163" s="24"/>
      <c r="F163" s="24"/>
      <c r="G163" s="39"/>
      <c r="H163" s="23"/>
      <c r="I163" s="23"/>
      <c r="J163" s="23"/>
      <c r="K163" s="2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 s="23"/>
      <c r="B164" s="23"/>
      <c r="C164" s="23"/>
      <c r="D164" s="38"/>
      <c r="E164" s="24"/>
      <c r="F164" s="24"/>
      <c r="G164" s="39"/>
      <c r="H164" s="23"/>
      <c r="I164" s="23"/>
      <c r="J164" s="23"/>
      <c r="K164" s="23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s="23"/>
      <c r="B165" s="23"/>
      <c r="C165" s="23"/>
      <c r="D165" s="38"/>
      <c r="E165" s="24"/>
      <c r="F165" s="24"/>
      <c r="G165" s="39"/>
      <c r="H165" s="23"/>
      <c r="I165" s="23"/>
      <c r="J165" s="23"/>
      <c r="K165" s="23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s="23"/>
      <c r="B166" s="23"/>
      <c r="C166" s="23"/>
      <c r="D166" s="38"/>
      <c r="E166" s="24"/>
      <c r="F166" s="24"/>
      <c r="G166" s="39"/>
      <c r="H166" s="23"/>
      <c r="I166" s="23"/>
      <c r="J166" s="23"/>
      <c r="K166" s="23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s="23"/>
      <c r="B167" s="23"/>
      <c r="C167" s="23"/>
      <c r="D167" s="38"/>
      <c r="E167" s="24"/>
      <c r="F167" s="24"/>
      <c r="G167" s="39"/>
      <c r="H167" s="23"/>
      <c r="I167" s="23"/>
      <c r="J167" s="23"/>
      <c r="K167" s="23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s="23"/>
      <c r="B168" s="23"/>
      <c r="C168" s="23"/>
      <c r="D168" s="38"/>
      <c r="E168" s="24"/>
      <c r="F168" s="24"/>
      <c r="G168" s="39"/>
      <c r="H168" s="23"/>
      <c r="I168" s="23"/>
      <c r="J168" s="23"/>
      <c r="K168" s="23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s="23"/>
      <c r="B169" s="23"/>
      <c r="C169" s="23"/>
      <c r="D169" s="38"/>
      <c r="E169" s="24"/>
      <c r="F169" s="24"/>
      <c r="G169" s="39"/>
      <c r="H169" s="23"/>
      <c r="I169" s="23"/>
      <c r="J169" s="23"/>
      <c r="K169" s="23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 s="23"/>
      <c r="B170" s="23"/>
      <c r="C170" s="23"/>
      <c r="D170" s="38"/>
      <c r="E170" s="24"/>
      <c r="F170" s="24"/>
      <c r="G170" s="39"/>
      <c r="H170" s="23"/>
      <c r="I170" s="23"/>
      <c r="J170" s="23"/>
      <c r="K170" s="23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 s="23"/>
      <c r="B171" s="23"/>
      <c r="C171" s="23"/>
      <c r="D171" s="38"/>
      <c r="E171" s="24"/>
      <c r="F171" s="24"/>
      <c r="G171" s="39"/>
      <c r="H171" s="23"/>
      <c r="I171" s="23"/>
      <c r="J171" s="23"/>
      <c r="K171" s="23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 s="23"/>
      <c r="B172" s="23"/>
      <c r="C172" s="23"/>
      <c r="D172" s="38"/>
      <c r="E172" s="24"/>
      <c r="F172" s="24"/>
      <c r="G172" s="39"/>
      <c r="H172" s="23"/>
      <c r="I172" s="23"/>
      <c r="J172" s="23"/>
      <c r="K172" s="23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 s="23"/>
      <c r="B173" s="23"/>
      <c r="C173" s="23"/>
      <c r="D173" s="38"/>
      <c r="E173" s="24"/>
      <c r="F173" s="24"/>
      <c r="G173" s="39"/>
      <c r="H173" s="23"/>
      <c r="I173" s="23"/>
      <c r="J173" s="23"/>
      <c r="K173" s="2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 s="23"/>
      <c r="B174" s="23"/>
      <c r="C174" s="23"/>
      <c r="D174" s="38"/>
      <c r="E174" s="24"/>
      <c r="F174" s="24"/>
      <c r="G174" s="39"/>
      <c r="H174" s="23"/>
      <c r="I174" s="23"/>
      <c r="J174" s="23"/>
      <c r="K174" s="23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 s="23"/>
      <c r="B175" s="23"/>
      <c r="C175" s="23"/>
      <c r="D175" s="38"/>
      <c r="E175" s="24"/>
      <c r="F175" s="24"/>
      <c r="G175" s="39"/>
      <c r="H175" s="23"/>
      <c r="I175" s="23"/>
      <c r="J175" s="23"/>
      <c r="K175" s="23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 s="23"/>
      <c r="B176" s="23"/>
      <c r="C176" s="23"/>
      <c r="D176" s="38"/>
      <c r="E176" s="24"/>
      <c r="F176" s="24"/>
      <c r="G176" s="39"/>
      <c r="H176" s="23"/>
      <c r="I176" s="23"/>
      <c r="J176" s="23"/>
      <c r="K176" s="23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 s="23"/>
      <c r="B177" s="23"/>
      <c r="C177" s="23"/>
      <c r="D177" s="38"/>
      <c r="E177" s="24"/>
      <c r="F177" s="24"/>
      <c r="G177" s="39"/>
      <c r="H177" s="23"/>
      <c r="I177" s="23"/>
      <c r="J177" s="23"/>
      <c r="K177" s="23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 s="23"/>
      <c r="B178" s="23"/>
      <c r="C178" s="23"/>
      <c r="D178" s="38"/>
      <c r="E178" s="24"/>
      <c r="F178" s="24"/>
      <c r="G178" s="39"/>
      <c r="H178" s="23"/>
      <c r="I178" s="23"/>
      <c r="J178" s="23"/>
      <c r="K178" s="23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 s="23"/>
      <c r="B179" s="23"/>
      <c r="C179" s="23"/>
      <c r="D179" s="38"/>
      <c r="E179" s="24"/>
      <c r="F179" s="24"/>
      <c r="G179" s="39"/>
      <c r="H179" s="23"/>
      <c r="I179" s="23"/>
      <c r="J179" s="23"/>
      <c r="K179" s="23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 s="23"/>
      <c r="B180" s="23"/>
      <c r="C180" s="23"/>
      <c r="D180" s="38"/>
      <c r="E180" s="24"/>
      <c r="F180" s="24"/>
      <c r="G180" s="39"/>
      <c r="H180" s="23"/>
      <c r="I180" s="23"/>
      <c r="J180" s="23"/>
      <c r="K180" s="23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 s="23"/>
      <c r="B181" s="23"/>
      <c r="C181" s="23"/>
      <c r="D181" s="38"/>
      <c r="E181" s="24"/>
      <c r="F181" s="24"/>
      <c r="G181" s="39"/>
      <c r="H181" s="23"/>
      <c r="I181" s="23"/>
      <c r="J181" s="23"/>
      <c r="K181" s="23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s="23"/>
      <c r="B182" s="23"/>
      <c r="C182" s="23"/>
      <c r="D182" s="38"/>
      <c r="E182" s="24"/>
      <c r="F182" s="24"/>
      <c r="G182" s="39"/>
      <c r="H182" s="23"/>
      <c r="I182" s="23"/>
      <c r="J182" s="23"/>
      <c r="K182" s="23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 s="23"/>
      <c r="B183" s="23"/>
      <c r="C183" s="23"/>
      <c r="D183" s="38"/>
      <c r="E183" s="24"/>
      <c r="F183" s="24"/>
      <c r="G183" s="39"/>
      <c r="H183" s="23"/>
      <c r="I183" s="23"/>
      <c r="J183" s="23"/>
      <c r="K183" s="2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23"/>
      <c r="B184" s="23"/>
      <c r="C184" s="23"/>
      <c r="D184" s="38"/>
      <c r="E184" s="24"/>
      <c r="F184" s="24"/>
      <c r="G184" s="39"/>
      <c r="H184" s="23"/>
      <c r="I184" s="23"/>
      <c r="J184" s="23"/>
      <c r="K184" s="23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23"/>
      <c r="B185" s="23"/>
      <c r="C185" s="23"/>
      <c r="D185" s="38"/>
      <c r="E185" s="24"/>
      <c r="F185" s="24"/>
      <c r="G185" s="39"/>
      <c r="H185" s="23"/>
      <c r="I185" s="23"/>
      <c r="J185" s="23"/>
      <c r="K185" s="23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s="23"/>
      <c r="B186" s="23"/>
      <c r="C186" s="23"/>
      <c r="D186" s="38"/>
      <c r="E186" s="24"/>
      <c r="F186" s="24"/>
      <c r="G186" s="39"/>
      <c r="H186" s="23"/>
      <c r="I186" s="23"/>
      <c r="J186" s="23"/>
      <c r="K186" s="23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23"/>
      <c r="B187" s="23"/>
      <c r="C187" s="23"/>
      <c r="D187" s="38"/>
      <c r="E187" s="24"/>
      <c r="F187" s="24"/>
      <c r="G187" s="39"/>
      <c r="H187" s="23"/>
      <c r="I187" s="23"/>
      <c r="J187" s="23"/>
      <c r="K187" s="23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23"/>
      <c r="B188" s="23"/>
      <c r="C188" s="23"/>
      <c r="D188" s="38"/>
      <c r="E188" s="24"/>
      <c r="F188" s="24"/>
      <c r="G188" s="39"/>
      <c r="H188" s="23"/>
      <c r="I188" s="23"/>
      <c r="J188" s="23"/>
      <c r="K188" s="23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s="23"/>
      <c r="B189" s="23"/>
      <c r="C189" s="23"/>
      <c r="D189" s="38"/>
      <c r="E189" s="24"/>
      <c r="F189" s="24"/>
      <c r="G189" s="39"/>
      <c r="H189" s="23"/>
      <c r="I189" s="23"/>
      <c r="J189" s="23"/>
      <c r="K189" s="23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23"/>
      <c r="B190" s="23"/>
      <c r="C190" s="23"/>
      <c r="D190" s="38"/>
      <c r="E190" s="24"/>
      <c r="F190" s="24"/>
      <c r="G190" s="39"/>
      <c r="H190" s="23"/>
      <c r="I190" s="23"/>
      <c r="J190" s="23"/>
      <c r="K190" s="23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23"/>
      <c r="B191" s="23"/>
      <c r="C191" s="23"/>
      <c r="D191" s="38"/>
      <c r="E191" s="24"/>
      <c r="F191" s="24"/>
      <c r="G191" s="39"/>
      <c r="H191" s="23"/>
      <c r="I191" s="23"/>
      <c r="J191" s="23"/>
      <c r="K191" s="23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23"/>
      <c r="B192" s="23"/>
      <c r="C192" s="23"/>
      <c r="D192" s="38"/>
      <c r="E192" s="24"/>
      <c r="F192" s="24"/>
      <c r="G192" s="39"/>
      <c r="H192" s="23"/>
      <c r="I192" s="23"/>
      <c r="J192" s="23"/>
      <c r="K192" s="23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23"/>
      <c r="B193" s="23"/>
      <c r="C193" s="23"/>
      <c r="D193" s="38"/>
      <c r="E193" s="24"/>
      <c r="F193" s="24"/>
      <c r="G193" s="39"/>
      <c r="H193" s="23"/>
      <c r="I193" s="23"/>
      <c r="J193" s="23"/>
      <c r="K193" s="2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23"/>
      <c r="B194" s="23"/>
      <c r="C194" s="23"/>
      <c r="D194" s="38"/>
      <c r="E194" s="24"/>
      <c r="F194" s="24"/>
      <c r="G194" s="39"/>
      <c r="H194" s="23"/>
      <c r="I194" s="23"/>
      <c r="J194" s="23"/>
      <c r="K194" s="23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23"/>
      <c r="B195" s="23"/>
      <c r="C195" s="23"/>
      <c r="D195" s="38"/>
      <c r="E195" s="24"/>
      <c r="F195" s="24"/>
      <c r="G195" s="39"/>
      <c r="H195" s="23"/>
      <c r="I195" s="23"/>
      <c r="J195" s="23"/>
      <c r="K195" s="23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23"/>
      <c r="B196" s="23"/>
      <c r="C196" s="23"/>
      <c r="D196" s="38"/>
      <c r="E196" s="24"/>
      <c r="F196" s="24"/>
      <c r="G196" s="39"/>
      <c r="H196" s="23"/>
      <c r="I196" s="23"/>
      <c r="J196" s="23"/>
      <c r="K196" s="23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23"/>
      <c r="B197" s="23"/>
      <c r="C197" s="23"/>
      <c r="D197" s="38"/>
      <c r="E197" s="24"/>
      <c r="F197" s="24"/>
      <c r="G197" s="39"/>
      <c r="H197" s="23"/>
      <c r="I197" s="23"/>
      <c r="J197" s="23"/>
      <c r="K197" s="23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23"/>
      <c r="B198" s="23"/>
      <c r="C198" s="23"/>
      <c r="D198" s="38"/>
      <c r="E198" s="24"/>
      <c r="F198" s="24"/>
      <c r="G198" s="39"/>
      <c r="H198" s="23"/>
      <c r="I198" s="23"/>
      <c r="J198" s="23"/>
      <c r="K198" s="23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23"/>
      <c r="B199" s="23"/>
      <c r="C199" s="23"/>
      <c r="D199" s="38"/>
      <c r="E199" s="24"/>
      <c r="F199" s="24"/>
      <c r="G199" s="39"/>
      <c r="H199" s="23"/>
      <c r="I199" s="23"/>
      <c r="J199" s="23"/>
      <c r="K199" s="23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23"/>
      <c r="B200" s="23"/>
      <c r="C200" s="23"/>
      <c r="D200" s="38"/>
      <c r="E200" s="24"/>
      <c r="F200" s="24"/>
      <c r="G200" s="39"/>
      <c r="H200" s="23"/>
      <c r="I200" s="23"/>
      <c r="J200" s="23"/>
      <c r="K200" s="23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23"/>
      <c r="B201" s="23"/>
      <c r="C201" s="23"/>
      <c r="D201" s="38"/>
      <c r="E201" s="24"/>
      <c r="F201" s="24"/>
      <c r="G201" s="39"/>
      <c r="H201" s="23"/>
      <c r="I201" s="23"/>
      <c r="J201" s="23"/>
      <c r="K201" s="23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23"/>
      <c r="B202" s="23"/>
      <c r="C202" s="23"/>
      <c r="D202" s="38"/>
      <c r="E202" s="24"/>
      <c r="F202" s="24"/>
      <c r="G202" s="39"/>
      <c r="H202" s="23"/>
      <c r="I202" s="23"/>
      <c r="J202" s="23"/>
      <c r="K202" s="23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23"/>
      <c r="B203" s="23"/>
      <c r="C203" s="23"/>
      <c r="D203" s="38"/>
      <c r="E203" s="24"/>
      <c r="F203" s="24"/>
      <c r="G203" s="39"/>
      <c r="H203" s="23"/>
      <c r="I203" s="23"/>
      <c r="J203" s="23"/>
      <c r="K203" s="2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23"/>
      <c r="B204" s="23"/>
      <c r="C204" s="23"/>
      <c r="D204" s="38"/>
      <c r="E204" s="24"/>
      <c r="F204" s="24"/>
      <c r="G204" s="39"/>
      <c r="H204" s="23"/>
      <c r="I204" s="23"/>
      <c r="J204" s="23"/>
      <c r="K204" s="23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23"/>
      <c r="B205" s="23"/>
      <c r="C205" s="23"/>
      <c r="D205" s="38"/>
      <c r="E205" s="24"/>
      <c r="F205" s="24"/>
      <c r="G205" s="39"/>
      <c r="H205" s="23"/>
      <c r="I205" s="23"/>
      <c r="J205" s="23"/>
      <c r="K205" s="23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23"/>
      <c r="B206" s="23"/>
      <c r="C206" s="23"/>
      <c r="D206" s="38"/>
      <c r="E206" s="24"/>
      <c r="F206" s="24"/>
      <c r="G206" s="39"/>
      <c r="H206" s="23"/>
      <c r="I206" s="23"/>
      <c r="J206" s="23"/>
      <c r="K206" s="23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23"/>
      <c r="B207" s="23"/>
      <c r="C207" s="23"/>
      <c r="D207" s="38"/>
      <c r="E207" s="24"/>
      <c r="F207" s="24"/>
      <c r="G207" s="39"/>
      <c r="H207" s="23"/>
      <c r="I207" s="23"/>
      <c r="J207" s="23"/>
      <c r="K207" s="23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23"/>
      <c r="B208" s="23"/>
      <c r="C208" s="23"/>
      <c r="D208" s="38"/>
      <c r="E208" s="24"/>
      <c r="F208" s="24"/>
      <c r="G208" s="39"/>
      <c r="H208" s="23"/>
      <c r="I208" s="23"/>
      <c r="J208" s="23"/>
      <c r="K208" s="23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23"/>
      <c r="B209" s="23"/>
      <c r="C209" s="23"/>
      <c r="D209" s="38"/>
      <c r="E209" s="24"/>
      <c r="F209" s="24"/>
      <c r="G209" s="39"/>
      <c r="H209" s="23"/>
      <c r="I209" s="23"/>
      <c r="J209" s="23"/>
      <c r="K209" s="23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23"/>
      <c r="B210" s="23"/>
      <c r="C210" s="23"/>
      <c r="D210" s="38"/>
      <c r="E210" s="24"/>
      <c r="F210" s="24"/>
      <c r="G210" s="39"/>
      <c r="H210" s="23"/>
      <c r="I210" s="23"/>
      <c r="J210" s="23"/>
      <c r="K210" s="23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23"/>
      <c r="B211" s="23"/>
      <c r="C211" s="23"/>
      <c r="D211" s="38"/>
      <c r="E211" s="24"/>
      <c r="F211" s="24"/>
      <c r="G211" s="39"/>
      <c r="H211" s="23"/>
      <c r="I211" s="23"/>
      <c r="J211" s="23"/>
      <c r="K211" s="23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23"/>
      <c r="B212" s="23"/>
      <c r="C212" s="23"/>
      <c r="D212" s="38"/>
      <c r="E212" s="24"/>
      <c r="F212" s="24"/>
      <c r="G212" s="39"/>
      <c r="H212" s="23"/>
      <c r="I212" s="23"/>
      <c r="J212" s="23"/>
      <c r="K212" s="23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23"/>
      <c r="B213" s="23"/>
      <c r="C213" s="23"/>
      <c r="D213" s="38"/>
      <c r="E213" s="24"/>
      <c r="F213" s="24"/>
      <c r="G213" s="39"/>
      <c r="H213" s="23"/>
      <c r="I213" s="23"/>
      <c r="J213" s="23"/>
      <c r="K213" s="2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23"/>
      <c r="B214" s="23"/>
      <c r="C214" s="23"/>
      <c r="D214" s="38"/>
      <c r="E214" s="24"/>
      <c r="F214" s="24"/>
      <c r="G214" s="39"/>
      <c r="H214" s="23"/>
      <c r="I214" s="23"/>
      <c r="J214" s="23"/>
      <c r="K214" s="23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23"/>
      <c r="B215" s="23"/>
      <c r="C215" s="23"/>
      <c r="D215" s="38"/>
      <c r="E215" s="24"/>
      <c r="F215" s="24"/>
      <c r="G215" s="39"/>
      <c r="H215" s="23"/>
      <c r="I215" s="23"/>
      <c r="J215" s="23"/>
      <c r="K215" s="23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23"/>
      <c r="B216" s="23"/>
      <c r="C216" s="23"/>
      <c r="D216" s="38"/>
      <c r="E216" s="24"/>
      <c r="F216" s="24"/>
      <c r="G216" s="39"/>
      <c r="H216" s="23"/>
      <c r="I216" s="23"/>
      <c r="J216" s="23"/>
      <c r="K216" s="23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23"/>
      <c r="B217" s="23"/>
      <c r="C217" s="23"/>
      <c r="D217" s="38"/>
      <c r="E217" s="24"/>
      <c r="F217" s="24"/>
      <c r="G217" s="39"/>
      <c r="H217" s="23"/>
      <c r="I217" s="23"/>
      <c r="J217" s="23"/>
      <c r="K217" s="23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23"/>
      <c r="B218" s="23"/>
      <c r="C218" s="23"/>
      <c r="D218" s="38"/>
      <c r="E218" s="24"/>
      <c r="F218" s="24"/>
      <c r="G218" s="39"/>
      <c r="H218" s="23"/>
      <c r="I218" s="23"/>
      <c r="J218" s="23"/>
      <c r="K218" s="23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23"/>
      <c r="B219" s="23"/>
      <c r="C219" s="23"/>
      <c r="D219" s="38"/>
      <c r="E219" s="24"/>
      <c r="F219" s="24"/>
      <c r="G219" s="39"/>
      <c r="H219" s="23"/>
      <c r="I219" s="23"/>
      <c r="J219" s="23"/>
      <c r="K219" s="23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23"/>
      <c r="B220" s="23"/>
      <c r="C220" s="23"/>
      <c r="D220" s="38"/>
      <c r="E220" s="24"/>
      <c r="F220" s="24"/>
      <c r="G220" s="39"/>
      <c r="H220" s="23"/>
      <c r="I220" s="23"/>
      <c r="J220" s="23"/>
      <c r="K220" s="23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23"/>
      <c r="B221" s="23"/>
      <c r="C221" s="23"/>
      <c r="D221" s="38"/>
      <c r="E221" s="24"/>
      <c r="F221" s="24"/>
      <c r="G221" s="39"/>
      <c r="H221" s="23"/>
      <c r="I221" s="23"/>
      <c r="J221" s="23"/>
      <c r="K221" s="23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23"/>
      <c r="B222" s="23"/>
      <c r="C222" s="23"/>
      <c r="D222" s="38"/>
      <c r="E222" s="24"/>
      <c r="F222" s="24"/>
      <c r="G222" s="39"/>
      <c r="H222" s="23"/>
      <c r="I222" s="23"/>
      <c r="J222" s="23"/>
      <c r="K222" s="23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23"/>
      <c r="B223" s="23"/>
      <c r="C223" s="23"/>
      <c r="D223" s="38"/>
      <c r="E223" s="24"/>
      <c r="F223" s="24"/>
      <c r="G223" s="39"/>
      <c r="H223" s="23"/>
      <c r="I223" s="23"/>
      <c r="J223" s="23"/>
      <c r="K223" s="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23"/>
      <c r="B224" s="23"/>
      <c r="C224" s="23"/>
      <c r="D224" s="38"/>
      <c r="E224" s="24"/>
      <c r="F224" s="24"/>
      <c r="G224" s="39"/>
      <c r="H224" s="23"/>
      <c r="I224" s="23"/>
      <c r="J224" s="23"/>
      <c r="K224" s="23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23"/>
      <c r="B225" s="23"/>
      <c r="C225" s="23"/>
      <c r="D225" s="38"/>
      <c r="E225" s="24"/>
      <c r="F225" s="24"/>
      <c r="G225" s="39"/>
      <c r="H225" s="23"/>
      <c r="I225" s="23"/>
      <c r="J225" s="23"/>
      <c r="K225" s="23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23"/>
      <c r="B226" s="23"/>
      <c r="C226" s="23"/>
      <c r="D226" s="38"/>
      <c r="E226" s="24"/>
      <c r="F226" s="24"/>
      <c r="G226" s="39"/>
      <c r="H226" s="23"/>
      <c r="I226" s="23"/>
      <c r="J226" s="23"/>
      <c r="K226" s="23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23"/>
      <c r="B227" s="23"/>
      <c r="C227" s="23"/>
      <c r="D227" s="38"/>
      <c r="E227" s="24"/>
      <c r="F227" s="24"/>
      <c r="G227" s="39"/>
      <c r="H227" s="23"/>
      <c r="I227" s="23"/>
      <c r="J227" s="23"/>
      <c r="K227" s="23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23"/>
      <c r="B228" s="23"/>
      <c r="C228" s="23"/>
      <c r="D228" s="38"/>
      <c r="E228" s="24"/>
      <c r="F228" s="24"/>
      <c r="G228" s="39"/>
      <c r="H228" s="23"/>
      <c r="I228" s="23"/>
      <c r="J228" s="23"/>
      <c r="K228" s="23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23"/>
      <c r="B229" s="23"/>
      <c r="C229" s="23"/>
      <c r="D229" s="38"/>
      <c r="E229" s="24"/>
      <c r="F229" s="24"/>
      <c r="G229" s="39"/>
      <c r="H229" s="23"/>
      <c r="I229" s="23"/>
      <c r="J229" s="23"/>
      <c r="K229" s="23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23"/>
      <c r="B230" s="23"/>
      <c r="C230" s="23"/>
      <c r="D230" s="38"/>
      <c r="E230" s="24"/>
      <c r="F230" s="24"/>
      <c r="G230" s="39"/>
      <c r="H230" s="23"/>
      <c r="I230" s="23"/>
      <c r="J230" s="23"/>
      <c r="K230" s="23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23"/>
      <c r="B231" s="23"/>
      <c r="C231" s="23"/>
      <c r="D231" s="38"/>
      <c r="E231" s="24"/>
      <c r="F231" s="24"/>
      <c r="G231" s="39"/>
      <c r="H231" s="23"/>
      <c r="I231" s="23"/>
      <c r="J231" s="23"/>
      <c r="K231" s="23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23"/>
      <c r="B232" s="23"/>
      <c r="C232" s="23"/>
      <c r="D232" s="38"/>
      <c r="E232" s="24"/>
      <c r="F232" s="24"/>
      <c r="G232" s="39"/>
      <c r="H232" s="23"/>
      <c r="I232" s="23"/>
      <c r="J232" s="23"/>
      <c r="K232" s="23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23"/>
      <c r="B233" s="23"/>
      <c r="C233" s="23"/>
      <c r="D233" s="38"/>
      <c r="E233" s="24"/>
      <c r="F233" s="24"/>
      <c r="G233" s="39"/>
      <c r="H233" s="23"/>
      <c r="I233" s="23"/>
      <c r="J233" s="23"/>
      <c r="K233" s="2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23"/>
      <c r="B234" s="23"/>
      <c r="C234" s="23"/>
      <c r="D234" s="38"/>
      <c r="E234" s="24"/>
      <c r="F234" s="24"/>
      <c r="G234" s="39"/>
      <c r="H234" s="23"/>
      <c r="I234" s="23"/>
      <c r="J234" s="23"/>
      <c r="K234" s="23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23"/>
      <c r="B235" s="23"/>
      <c r="C235" s="23"/>
      <c r="D235" s="38"/>
      <c r="E235" s="24"/>
      <c r="F235" s="24"/>
      <c r="G235" s="39"/>
      <c r="H235" s="23"/>
      <c r="I235" s="23"/>
      <c r="J235" s="23"/>
      <c r="K235" s="23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23"/>
      <c r="B236" s="23"/>
      <c r="C236" s="23"/>
      <c r="D236" s="38"/>
      <c r="E236" s="24"/>
      <c r="F236" s="24"/>
      <c r="G236" s="39"/>
      <c r="H236" s="23"/>
      <c r="I236" s="23"/>
      <c r="J236" s="23"/>
      <c r="K236" s="23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23"/>
      <c r="B237" s="23"/>
      <c r="C237" s="23"/>
      <c r="D237" s="38"/>
      <c r="E237" s="24"/>
      <c r="F237" s="24"/>
      <c r="G237" s="39"/>
      <c r="H237" s="23"/>
      <c r="I237" s="23"/>
      <c r="J237" s="23"/>
      <c r="K237" s="23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23"/>
      <c r="B238" s="23"/>
      <c r="C238" s="23"/>
      <c r="D238" s="38"/>
      <c r="E238" s="24"/>
      <c r="F238" s="24"/>
      <c r="G238" s="39"/>
      <c r="H238" s="23"/>
      <c r="I238" s="23"/>
      <c r="J238" s="23"/>
      <c r="K238" s="23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23"/>
      <c r="B239" s="23"/>
      <c r="C239" s="23"/>
      <c r="D239" s="38"/>
      <c r="E239" s="24"/>
      <c r="F239" s="24"/>
      <c r="G239" s="39"/>
      <c r="H239" s="23"/>
      <c r="I239" s="23"/>
      <c r="J239" s="23"/>
      <c r="K239" s="23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23"/>
      <c r="B240" s="23"/>
      <c r="C240" s="23"/>
      <c r="D240" s="38"/>
      <c r="E240" s="24"/>
      <c r="F240" s="24"/>
      <c r="G240" s="39"/>
      <c r="H240" s="23"/>
      <c r="I240" s="23"/>
      <c r="J240" s="23"/>
      <c r="K240" s="23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23"/>
      <c r="B241" s="23"/>
      <c r="C241" s="23"/>
      <c r="D241" s="38"/>
      <c r="E241" s="24"/>
      <c r="F241" s="24"/>
      <c r="G241" s="39"/>
      <c r="H241" s="23"/>
      <c r="I241" s="23"/>
      <c r="J241" s="23"/>
      <c r="K241" s="23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23"/>
      <c r="B242" s="23"/>
      <c r="C242" s="23"/>
      <c r="D242" s="38"/>
      <c r="E242" s="24"/>
      <c r="F242" s="24"/>
      <c r="G242" s="39"/>
      <c r="H242" s="23"/>
      <c r="I242" s="23"/>
      <c r="J242" s="23"/>
      <c r="K242" s="23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23"/>
      <c r="B243" s="23"/>
      <c r="C243" s="23"/>
      <c r="D243" s="38"/>
      <c r="E243" s="24"/>
      <c r="F243" s="24"/>
      <c r="G243" s="39"/>
      <c r="H243" s="23"/>
      <c r="I243" s="23"/>
      <c r="J243" s="23"/>
      <c r="K243" s="2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23"/>
      <c r="B244" s="23"/>
      <c r="C244" s="23"/>
      <c r="D244" s="38"/>
      <c r="E244" s="24"/>
      <c r="F244" s="24"/>
      <c r="G244" s="39"/>
      <c r="H244" s="23"/>
      <c r="I244" s="23"/>
      <c r="J244" s="23"/>
      <c r="K244" s="23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23"/>
      <c r="B245" s="23"/>
      <c r="C245" s="23"/>
      <c r="D245" s="38"/>
      <c r="E245" s="24"/>
      <c r="F245" s="24"/>
      <c r="G245" s="39"/>
      <c r="H245" s="23"/>
      <c r="I245" s="23"/>
      <c r="J245" s="23"/>
      <c r="K245" s="23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23"/>
      <c r="B246" s="23"/>
      <c r="C246" s="23"/>
      <c r="D246" s="38"/>
      <c r="E246" s="24"/>
      <c r="F246" s="24"/>
      <c r="G246" s="39"/>
      <c r="H246" s="23"/>
      <c r="I246" s="23"/>
      <c r="J246" s="23"/>
      <c r="K246" s="23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23"/>
      <c r="B247" s="23"/>
      <c r="C247" s="23"/>
      <c r="D247" s="38"/>
      <c r="E247" s="24"/>
      <c r="F247" s="24"/>
      <c r="G247" s="39"/>
      <c r="H247" s="23"/>
      <c r="I247" s="23"/>
      <c r="J247" s="23"/>
      <c r="K247" s="23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23"/>
      <c r="B248" s="23"/>
      <c r="C248" s="23"/>
      <c r="D248" s="38"/>
      <c r="E248" s="24"/>
      <c r="F248" s="24"/>
      <c r="G248" s="39"/>
      <c r="H248" s="23"/>
      <c r="I248" s="23"/>
      <c r="J248" s="23"/>
      <c r="K248" s="23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23"/>
      <c r="B249" s="23"/>
      <c r="C249" s="23"/>
      <c r="D249" s="38"/>
      <c r="E249" s="24"/>
      <c r="F249" s="24"/>
      <c r="G249" s="39"/>
      <c r="H249" s="23"/>
      <c r="I249" s="23"/>
      <c r="J249" s="23"/>
      <c r="K249" s="23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23"/>
      <c r="B250" s="23"/>
      <c r="C250" s="23"/>
      <c r="D250" s="38"/>
      <c r="E250" s="24"/>
      <c r="F250" s="24"/>
      <c r="G250" s="39"/>
      <c r="H250" s="23"/>
      <c r="I250" s="23"/>
      <c r="J250" s="23"/>
      <c r="K250" s="23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23"/>
      <c r="B251" s="23"/>
      <c r="C251" s="23"/>
      <c r="D251" s="38"/>
      <c r="E251" s="24"/>
      <c r="F251" s="24"/>
      <c r="G251" s="39"/>
      <c r="H251" s="23"/>
      <c r="I251" s="23"/>
      <c r="J251" s="23"/>
      <c r="K251" s="23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23"/>
      <c r="B252" s="23"/>
      <c r="C252" s="23"/>
      <c r="D252" s="38"/>
      <c r="E252" s="24"/>
      <c r="F252" s="24"/>
      <c r="G252" s="39"/>
      <c r="H252" s="23"/>
      <c r="I252" s="23"/>
      <c r="J252" s="23"/>
      <c r="K252" s="23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23"/>
      <c r="B253" s="23"/>
      <c r="C253" s="23"/>
      <c r="D253" s="38"/>
      <c r="E253" s="24"/>
      <c r="F253" s="24"/>
      <c r="G253" s="39"/>
      <c r="H253" s="23"/>
      <c r="I253" s="23"/>
      <c r="J253" s="23"/>
      <c r="K253" s="2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23"/>
      <c r="B254" s="23"/>
      <c r="C254" s="23"/>
      <c r="D254" s="38"/>
      <c r="E254" s="24"/>
      <c r="F254" s="24"/>
      <c r="G254" s="39"/>
      <c r="H254" s="23"/>
      <c r="I254" s="23"/>
      <c r="J254" s="23"/>
      <c r="K254" s="23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23"/>
      <c r="B255" s="23"/>
      <c r="C255" s="23"/>
      <c r="D255" s="38"/>
      <c r="E255" s="24"/>
      <c r="F255" s="24"/>
      <c r="G255" s="39"/>
      <c r="H255" s="23"/>
      <c r="I255" s="23"/>
      <c r="J255" s="23"/>
      <c r="K255" s="23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23"/>
      <c r="B256" s="23"/>
      <c r="C256" s="23"/>
      <c r="D256" s="38"/>
      <c r="E256" s="24"/>
      <c r="F256" s="24"/>
      <c r="G256" s="39"/>
      <c r="H256" s="23"/>
      <c r="I256" s="23"/>
      <c r="J256" s="23"/>
      <c r="K256" s="23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23"/>
      <c r="B257" s="23"/>
      <c r="C257" s="23"/>
      <c r="D257" s="38"/>
      <c r="E257" s="24"/>
      <c r="F257" s="24"/>
      <c r="G257" s="39"/>
      <c r="H257" s="23"/>
      <c r="I257" s="23"/>
      <c r="J257" s="23"/>
      <c r="K257" s="23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23"/>
      <c r="B258" s="23"/>
      <c r="C258" s="23"/>
      <c r="D258" s="38"/>
      <c r="E258" s="24"/>
      <c r="F258" s="24"/>
      <c r="G258" s="39"/>
      <c r="H258" s="23"/>
      <c r="I258" s="23"/>
      <c r="J258" s="23"/>
      <c r="K258" s="23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23"/>
      <c r="B259" s="23"/>
      <c r="C259" s="23"/>
      <c r="D259" s="38"/>
      <c r="E259" s="24"/>
      <c r="F259" s="24"/>
      <c r="G259" s="39"/>
      <c r="H259" s="23"/>
      <c r="I259" s="23"/>
      <c r="J259" s="23"/>
      <c r="K259" s="23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23"/>
      <c r="B260" s="23"/>
      <c r="C260" s="23"/>
      <c r="D260" s="38"/>
      <c r="E260" s="24"/>
      <c r="F260" s="24"/>
      <c r="G260" s="39"/>
      <c r="H260" s="23"/>
      <c r="I260" s="23"/>
      <c r="J260" s="23"/>
      <c r="K260" s="23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23"/>
      <c r="B261" s="23"/>
      <c r="C261" s="23"/>
      <c r="D261" s="38"/>
      <c r="E261" s="24"/>
      <c r="F261" s="24"/>
      <c r="G261" s="39"/>
      <c r="H261" s="23"/>
      <c r="I261" s="23"/>
      <c r="J261" s="23"/>
      <c r="K261" s="23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23"/>
      <c r="B262" s="23"/>
      <c r="C262" s="23"/>
      <c r="D262" s="38"/>
      <c r="E262" s="24"/>
      <c r="F262" s="24"/>
      <c r="G262" s="39"/>
      <c r="H262" s="23"/>
      <c r="I262" s="23"/>
      <c r="J262" s="23"/>
      <c r="K262" s="23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23"/>
      <c r="B263" s="23"/>
      <c r="C263" s="23"/>
      <c r="D263" s="38"/>
      <c r="E263" s="24"/>
      <c r="F263" s="24"/>
      <c r="G263" s="39"/>
      <c r="H263" s="23"/>
      <c r="I263" s="23"/>
      <c r="J263" s="23"/>
      <c r="K263" s="2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23"/>
      <c r="B264" s="23"/>
      <c r="C264" s="23"/>
      <c r="D264" s="38"/>
      <c r="E264" s="24"/>
      <c r="F264" s="24"/>
      <c r="G264" s="39"/>
      <c r="H264" s="23"/>
      <c r="I264" s="23"/>
      <c r="J264" s="23"/>
      <c r="K264" s="23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23"/>
      <c r="B265" s="23"/>
      <c r="C265" s="23"/>
      <c r="D265" s="38"/>
      <c r="E265" s="24"/>
      <c r="F265" s="24"/>
      <c r="G265" s="39"/>
      <c r="H265" s="23"/>
      <c r="I265" s="23"/>
      <c r="J265" s="23"/>
      <c r="K265" s="23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23"/>
      <c r="B266" s="23"/>
      <c r="C266" s="23"/>
      <c r="D266" s="38"/>
      <c r="E266" s="24"/>
      <c r="F266" s="24"/>
      <c r="G266" s="39"/>
      <c r="H266" s="23"/>
      <c r="I266" s="23"/>
      <c r="J266" s="23"/>
      <c r="K266" s="23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23"/>
      <c r="B267" s="23"/>
      <c r="C267" s="23"/>
      <c r="D267" s="38"/>
      <c r="E267" s="24"/>
      <c r="F267" s="24"/>
      <c r="G267" s="39"/>
      <c r="H267" s="23"/>
      <c r="I267" s="23"/>
      <c r="J267" s="23"/>
      <c r="K267" s="23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23"/>
      <c r="B268" s="23"/>
      <c r="C268" s="23"/>
      <c r="D268" s="38"/>
      <c r="E268" s="24"/>
      <c r="F268" s="24"/>
      <c r="G268" s="39"/>
      <c r="H268" s="23"/>
      <c r="I268" s="23"/>
      <c r="J268" s="23"/>
      <c r="K268" s="23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23"/>
      <c r="B269" s="23"/>
      <c r="C269" s="23"/>
      <c r="D269" s="38"/>
      <c r="E269" s="24"/>
      <c r="F269" s="24"/>
      <c r="G269" s="39"/>
      <c r="H269" s="23"/>
      <c r="I269" s="23"/>
      <c r="J269" s="23"/>
      <c r="K269" s="23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23"/>
      <c r="B270" s="23"/>
      <c r="C270" s="23"/>
      <c r="D270" s="38"/>
      <c r="E270" s="24"/>
      <c r="F270" s="24"/>
      <c r="G270" s="39"/>
      <c r="H270" s="23"/>
      <c r="I270" s="23"/>
      <c r="J270" s="23"/>
      <c r="K270" s="23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23"/>
      <c r="B271" s="23"/>
      <c r="C271" s="23"/>
      <c r="D271" s="38"/>
      <c r="E271" s="24"/>
      <c r="F271" s="24"/>
      <c r="G271" s="39"/>
      <c r="H271" s="23"/>
      <c r="I271" s="23"/>
      <c r="J271" s="23"/>
      <c r="K271" s="23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23"/>
      <c r="B272" s="23"/>
      <c r="C272" s="23"/>
      <c r="D272" s="38"/>
      <c r="E272" s="24"/>
      <c r="F272" s="24"/>
      <c r="G272" s="39"/>
      <c r="H272" s="23"/>
      <c r="I272" s="23"/>
      <c r="J272" s="23"/>
      <c r="K272" s="23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23"/>
      <c r="B273" s="23"/>
      <c r="C273" s="23"/>
      <c r="D273" s="38"/>
      <c r="E273" s="24"/>
      <c r="F273" s="24"/>
      <c r="G273" s="39"/>
      <c r="H273" s="23"/>
      <c r="I273" s="23"/>
      <c r="J273" s="23"/>
      <c r="K273" s="2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23"/>
      <c r="B274" s="23"/>
      <c r="C274" s="23"/>
      <c r="D274" s="38"/>
      <c r="E274" s="24"/>
      <c r="F274" s="24"/>
      <c r="G274" s="39"/>
      <c r="H274" s="23"/>
      <c r="I274" s="23"/>
      <c r="J274" s="23"/>
      <c r="K274" s="23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23"/>
      <c r="B275" s="23"/>
      <c r="C275" s="23"/>
      <c r="D275" s="38"/>
      <c r="E275" s="24"/>
      <c r="F275" s="24"/>
      <c r="G275" s="39"/>
      <c r="H275" s="23"/>
      <c r="I275" s="23"/>
      <c r="J275" s="23"/>
      <c r="K275" s="23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23"/>
      <c r="B276" s="23"/>
      <c r="C276" s="23"/>
      <c r="D276" s="38"/>
      <c r="E276" s="24"/>
      <c r="F276" s="24"/>
      <c r="G276" s="39"/>
      <c r="H276" s="23"/>
      <c r="I276" s="23"/>
      <c r="J276" s="23"/>
      <c r="K276" s="23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23"/>
      <c r="B277" s="23"/>
      <c r="C277" s="23"/>
      <c r="D277" s="38"/>
      <c r="E277" s="24"/>
      <c r="F277" s="24"/>
      <c r="G277" s="39"/>
      <c r="H277" s="23"/>
      <c r="I277" s="23"/>
      <c r="J277" s="23"/>
      <c r="K277" s="23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23"/>
      <c r="B278" s="23"/>
      <c r="C278" s="23"/>
      <c r="D278" s="38"/>
      <c r="E278" s="24"/>
      <c r="F278" s="24"/>
      <c r="G278" s="39"/>
      <c r="H278" s="23"/>
      <c r="I278" s="23"/>
      <c r="J278" s="23"/>
      <c r="K278" s="23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>
      <c r="A279" s="23"/>
      <c r="B279" s="23"/>
      <c r="C279" s="23"/>
      <c r="D279" s="38"/>
      <c r="E279" s="24"/>
      <c r="F279" s="24"/>
      <c r="G279" s="39"/>
      <c r="H279" s="23"/>
      <c r="I279" s="23"/>
      <c r="J279" s="23"/>
      <c r="K279" s="23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23"/>
      <c r="B280" s="23"/>
      <c r="C280" s="23"/>
      <c r="D280" s="38"/>
      <c r="E280" s="24"/>
      <c r="F280" s="24"/>
      <c r="G280" s="39"/>
      <c r="H280" s="23"/>
      <c r="I280" s="23"/>
      <c r="J280" s="23"/>
      <c r="K280" s="23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23"/>
      <c r="B281" s="23"/>
      <c r="C281" s="23"/>
      <c r="D281" s="38"/>
      <c r="E281" s="24"/>
      <c r="F281" s="24"/>
      <c r="G281" s="39"/>
      <c r="H281" s="23"/>
      <c r="I281" s="23"/>
      <c r="J281" s="23"/>
      <c r="K281" s="23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23"/>
      <c r="B282" s="23"/>
      <c r="C282" s="23"/>
      <c r="D282" s="38"/>
      <c r="E282" s="24"/>
      <c r="F282" s="24"/>
      <c r="G282" s="39"/>
      <c r="H282" s="23"/>
      <c r="I282" s="23"/>
      <c r="J282" s="23"/>
      <c r="K282" s="23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23"/>
      <c r="B283" s="23"/>
      <c r="C283" s="23"/>
      <c r="D283" s="38"/>
      <c r="E283" s="24"/>
      <c r="F283" s="24"/>
      <c r="G283" s="39"/>
      <c r="H283" s="23"/>
      <c r="I283" s="23"/>
      <c r="J283" s="23"/>
      <c r="K283" s="2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23"/>
      <c r="B284" s="23"/>
      <c r="C284" s="23"/>
      <c r="D284" s="38"/>
      <c r="E284" s="24"/>
      <c r="F284" s="24"/>
      <c r="G284" s="39"/>
      <c r="H284" s="23"/>
      <c r="I284" s="23"/>
      <c r="J284" s="23"/>
      <c r="K284" s="23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23"/>
      <c r="B285" s="23"/>
      <c r="C285" s="23"/>
      <c r="D285" s="38"/>
      <c r="E285" s="24"/>
      <c r="F285" s="24"/>
      <c r="G285" s="39"/>
      <c r="H285" s="23"/>
      <c r="I285" s="23"/>
      <c r="J285" s="23"/>
      <c r="K285" s="23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23"/>
      <c r="B286" s="23"/>
      <c r="C286" s="23"/>
      <c r="D286" s="38"/>
      <c r="E286" s="24"/>
      <c r="F286" s="24"/>
      <c r="G286" s="39"/>
      <c r="H286" s="23"/>
      <c r="I286" s="23"/>
      <c r="J286" s="23"/>
      <c r="K286" s="23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23"/>
      <c r="B287" s="23"/>
      <c r="C287" s="23"/>
      <c r="D287" s="38"/>
      <c r="E287" s="24"/>
      <c r="F287" s="24"/>
      <c r="G287" s="39"/>
      <c r="H287" s="23"/>
      <c r="I287" s="23"/>
      <c r="J287" s="23"/>
      <c r="K287" s="23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23"/>
      <c r="B288" s="23"/>
      <c r="C288" s="23"/>
      <c r="D288" s="38"/>
      <c r="E288" s="24"/>
      <c r="F288" s="24"/>
      <c r="G288" s="39"/>
      <c r="H288" s="23"/>
      <c r="I288" s="23"/>
      <c r="J288" s="23"/>
      <c r="K288" s="23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23"/>
      <c r="B289" s="23"/>
      <c r="C289" s="23"/>
      <c r="D289" s="38"/>
      <c r="E289" s="24"/>
      <c r="F289" s="24"/>
      <c r="G289" s="39"/>
      <c r="H289" s="23"/>
      <c r="I289" s="23"/>
      <c r="J289" s="23"/>
      <c r="K289" s="23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23"/>
      <c r="B290" s="23"/>
      <c r="C290" s="23"/>
      <c r="D290" s="38"/>
      <c r="E290" s="24"/>
      <c r="F290" s="24"/>
      <c r="G290" s="39"/>
      <c r="H290" s="23"/>
      <c r="I290" s="23"/>
      <c r="J290" s="23"/>
      <c r="K290" s="23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23"/>
      <c r="B291" s="23"/>
      <c r="C291" s="23"/>
      <c r="D291" s="38"/>
      <c r="E291" s="24"/>
      <c r="F291" s="24"/>
      <c r="G291" s="39"/>
      <c r="H291" s="23"/>
      <c r="I291" s="23"/>
      <c r="J291" s="23"/>
      <c r="K291" s="23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23"/>
      <c r="B292" s="23"/>
      <c r="C292" s="23"/>
      <c r="D292" s="38"/>
      <c r="E292" s="24"/>
      <c r="F292" s="24"/>
      <c r="G292" s="39"/>
      <c r="H292" s="23"/>
      <c r="I292" s="23"/>
      <c r="J292" s="23"/>
      <c r="K292" s="23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23"/>
      <c r="B293" s="23"/>
      <c r="C293" s="23"/>
      <c r="D293" s="38"/>
      <c r="E293" s="24"/>
      <c r="F293" s="24"/>
      <c r="G293" s="39"/>
      <c r="H293" s="23"/>
      <c r="I293" s="23"/>
      <c r="J293" s="23"/>
      <c r="K293" s="2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23"/>
      <c r="B294" s="23"/>
      <c r="C294" s="23"/>
      <c r="D294" s="38"/>
      <c r="E294" s="24"/>
      <c r="F294" s="24"/>
      <c r="G294" s="39"/>
      <c r="H294" s="23"/>
      <c r="I294" s="23"/>
      <c r="J294" s="23"/>
      <c r="K294" s="23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23"/>
      <c r="B295" s="23"/>
      <c r="C295" s="23"/>
      <c r="D295" s="38"/>
      <c r="E295" s="24"/>
      <c r="F295" s="24"/>
      <c r="G295" s="39"/>
      <c r="H295" s="23"/>
      <c r="I295" s="23"/>
      <c r="J295" s="23"/>
      <c r="K295" s="23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23"/>
      <c r="B296" s="23"/>
      <c r="C296" s="23"/>
      <c r="D296" s="38"/>
      <c r="E296" s="24"/>
      <c r="F296" s="24"/>
      <c r="G296" s="39"/>
      <c r="H296" s="23"/>
      <c r="I296" s="23"/>
      <c r="J296" s="23"/>
      <c r="K296" s="23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23"/>
      <c r="B297" s="23"/>
      <c r="C297" s="23"/>
      <c r="D297" s="38"/>
      <c r="E297" s="24"/>
      <c r="F297" s="24"/>
      <c r="G297" s="39"/>
      <c r="H297" s="23"/>
      <c r="I297" s="23"/>
      <c r="J297" s="23"/>
      <c r="K297" s="23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23"/>
      <c r="B298" s="23"/>
      <c r="C298" s="23"/>
      <c r="D298" s="38"/>
      <c r="E298" s="24"/>
      <c r="F298" s="24"/>
      <c r="G298" s="39"/>
      <c r="H298" s="23"/>
      <c r="I298" s="23"/>
      <c r="J298" s="23"/>
      <c r="K298" s="23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23"/>
      <c r="B299" s="23"/>
      <c r="C299" s="23"/>
      <c r="D299" s="38"/>
      <c r="E299" s="24"/>
      <c r="F299" s="24"/>
      <c r="G299" s="39"/>
      <c r="H299" s="23"/>
      <c r="I299" s="23"/>
      <c r="J299" s="23"/>
      <c r="K299" s="23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23"/>
      <c r="B300" s="23"/>
      <c r="C300" s="23"/>
      <c r="D300" s="38"/>
      <c r="E300" s="24"/>
      <c r="F300" s="24"/>
      <c r="G300" s="39"/>
      <c r="H300" s="23"/>
      <c r="I300" s="23"/>
      <c r="J300" s="23"/>
      <c r="K300" s="23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23"/>
      <c r="B301" s="23"/>
      <c r="C301" s="23"/>
      <c r="D301" s="38"/>
      <c r="E301" s="24"/>
      <c r="F301" s="24"/>
      <c r="G301" s="39"/>
      <c r="H301" s="23"/>
      <c r="I301" s="23"/>
      <c r="J301" s="23"/>
      <c r="K301" s="23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23"/>
      <c r="B302" s="23"/>
      <c r="C302" s="23"/>
      <c r="D302" s="38"/>
      <c r="E302" s="24"/>
      <c r="F302" s="24"/>
      <c r="G302" s="39"/>
      <c r="H302" s="23"/>
      <c r="I302" s="23"/>
      <c r="J302" s="23"/>
      <c r="K302" s="23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23"/>
      <c r="B303" s="23"/>
      <c r="C303" s="23"/>
      <c r="D303" s="38"/>
      <c r="E303" s="24"/>
      <c r="F303" s="24"/>
      <c r="G303" s="39"/>
      <c r="H303" s="23"/>
      <c r="I303" s="23"/>
      <c r="J303" s="23"/>
      <c r="K303" s="2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23"/>
      <c r="B304" s="23"/>
      <c r="C304" s="23"/>
      <c r="D304" s="38"/>
      <c r="E304" s="24"/>
      <c r="F304" s="24"/>
      <c r="G304" s="39"/>
      <c r="H304" s="23"/>
      <c r="I304" s="23"/>
      <c r="J304" s="23"/>
      <c r="K304" s="23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23"/>
      <c r="B305" s="23"/>
      <c r="C305" s="23"/>
      <c r="D305" s="38"/>
      <c r="E305" s="24"/>
      <c r="F305" s="24"/>
      <c r="G305" s="39"/>
      <c r="H305" s="23"/>
      <c r="I305" s="23"/>
      <c r="J305" s="23"/>
      <c r="K305" s="23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23"/>
      <c r="B306" s="23"/>
      <c r="C306" s="23"/>
      <c r="D306" s="38"/>
      <c r="E306" s="24"/>
      <c r="F306" s="24"/>
      <c r="G306" s="39"/>
      <c r="H306" s="23"/>
      <c r="I306" s="23"/>
      <c r="J306" s="23"/>
      <c r="K306" s="23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23"/>
      <c r="B307" s="23"/>
      <c r="C307" s="23"/>
      <c r="D307" s="38"/>
      <c r="E307" s="24"/>
      <c r="F307" s="24"/>
      <c r="G307" s="39"/>
      <c r="H307" s="23"/>
      <c r="I307" s="23"/>
      <c r="J307" s="23"/>
      <c r="K307" s="23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23"/>
      <c r="B308" s="23"/>
      <c r="C308" s="23"/>
      <c r="D308" s="38"/>
      <c r="E308" s="24"/>
      <c r="F308" s="24"/>
      <c r="G308" s="39"/>
      <c r="H308" s="23"/>
      <c r="I308" s="23"/>
      <c r="J308" s="23"/>
      <c r="K308" s="23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23"/>
      <c r="B309" s="23"/>
      <c r="C309" s="23"/>
      <c r="D309" s="38"/>
      <c r="E309" s="24"/>
      <c r="F309" s="24"/>
      <c r="G309" s="39"/>
      <c r="H309" s="23"/>
      <c r="I309" s="23"/>
      <c r="J309" s="23"/>
      <c r="K309" s="23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23"/>
      <c r="B310" s="23"/>
      <c r="C310" s="23"/>
      <c r="D310" s="38"/>
      <c r="E310" s="24"/>
      <c r="F310" s="24"/>
      <c r="G310" s="39"/>
      <c r="H310" s="23"/>
      <c r="I310" s="23"/>
      <c r="J310" s="23"/>
      <c r="K310" s="23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23"/>
      <c r="B311" s="23"/>
      <c r="C311" s="23"/>
      <c r="D311" s="38"/>
      <c r="E311" s="24"/>
      <c r="F311" s="24"/>
      <c r="G311" s="39"/>
      <c r="H311" s="23"/>
      <c r="I311" s="23"/>
      <c r="J311" s="23"/>
      <c r="K311" s="23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23"/>
      <c r="B312" s="23"/>
      <c r="C312" s="23"/>
      <c r="D312" s="38"/>
      <c r="E312" s="24"/>
      <c r="F312" s="24"/>
      <c r="G312" s="39"/>
      <c r="H312" s="23"/>
      <c r="I312" s="23"/>
      <c r="J312" s="23"/>
      <c r="K312" s="23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23"/>
      <c r="B313" s="23"/>
      <c r="C313" s="23"/>
      <c r="D313" s="38"/>
      <c r="E313" s="24"/>
      <c r="F313" s="24"/>
      <c r="G313" s="39"/>
      <c r="H313" s="23"/>
      <c r="I313" s="23"/>
      <c r="J313" s="23"/>
      <c r="K313" s="2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23"/>
      <c r="B314" s="23"/>
      <c r="C314" s="23"/>
      <c r="D314" s="38"/>
      <c r="E314" s="24"/>
      <c r="F314" s="24"/>
      <c r="G314" s="39"/>
      <c r="H314" s="23"/>
      <c r="I314" s="23"/>
      <c r="J314" s="23"/>
      <c r="K314" s="23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23"/>
      <c r="B315" s="23"/>
      <c r="C315" s="23"/>
      <c r="D315" s="38"/>
      <c r="E315" s="24"/>
      <c r="F315" s="24"/>
      <c r="G315" s="39"/>
      <c r="H315" s="23"/>
      <c r="I315" s="23"/>
      <c r="J315" s="23"/>
      <c r="K315" s="23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23"/>
      <c r="B316" s="23"/>
      <c r="C316" s="23"/>
      <c r="D316" s="38"/>
      <c r="E316" s="24"/>
      <c r="F316" s="24"/>
      <c r="G316" s="39"/>
      <c r="H316" s="23"/>
      <c r="I316" s="23"/>
      <c r="J316" s="23"/>
      <c r="K316" s="23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23"/>
      <c r="B317" s="23"/>
      <c r="C317" s="23"/>
      <c r="D317" s="38"/>
      <c r="E317" s="24"/>
      <c r="F317" s="24"/>
      <c r="G317" s="39"/>
      <c r="H317" s="23"/>
      <c r="I317" s="23"/>
      <c r="J317" s="23"/>
      <c r="K317" s="23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23"/>
      <c r="B318" s="23"/>
      <c r="C318" s="23"/>
      <c r="D318" s="38"/>
      <c r="E318" s="24"/>
      <c r="F318" s="24"/>
      <c r="G318" s="39"/>
      <c r="H318" s="23"/>
      <c r="I318" s="23"/>
      <c r="J318" s="23"/>
      <c r="K318" s="23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23"/>
      <c r="B319" s="23"/>
      <c r="C319" s="23"/>
      <c r="D319" s="38"/>
      <c r="E319" s="24"/>
      <c r="F319" s="24"/>
      <c r="G319" s="39"/>
      <c r="H319" s="23"/>
      <c r="I319" s="23"/>
      <c r="J319" s="23"/>
      <c r="K319" s="23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23"/>
      <c r="B320" s="23"/>
      <c r="C320" s="23"/>
      <c r="D320" s="38"/>
      <c r="E320" s="24"/>
      <c r="F320" s="24"/>
      <c r="G320" s="39"/>
      <c r="H320" s="23"/>
      <c r="I320" s="23"/>
      <c r="J320" s="23"/>
      <c r="K320" s="23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23"/>
      <c r="B321" s="23"/>
      <c r="C321" s="23"/>
      <c r="D321" s="38"/>
      <c r="E321" s="24"/>
      <c r="F321" s="24"/>
      <c r="G321" s="39"/>
      <c r="H321" s="23"/>
      <c r="I321" s="23"/>
      <c r="J321" s="23"/>
      <c r="K321" s="23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23"/>
      <c r="B322" s="23"/>
      <c r="C322" s="23"/>
      <c r="D322" s="38"/>
      <c r="E322" s="24"/>
      <c r="F322" s="24"/>
      <c r="G322" s="39"/>
      <c r="H322" s="23"/>
      <c r="I322" s="23"/>
      <c r="J322" s="23"/>
      <c r="K322" s="23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23"/>
      <c r="B323" s="23"/>
      <c r="C323" s="23"/>
      <c r="D323" s="38"/>
      <c r="E323" s="24"/>
      <c r="F323" s="24"/>
      <c r="G323" s="39"/>
      <c r="H323" s="23"/>
      <c r="I323" s="23"/>
      <c r="J323" s="23"/>
      <c r="K323" s="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23"/>
      <c r="B324" s="23"/>
      <c r="C324" s="23"/>
      <c r="D324" s="38"/>
      <c r="E324" s="24"/>
      <c r="F324" s="24"/>
      <c r="G324" s="39"/>
      <c r="H324" s="23"/>
      <c r="I324" s="23"/>
      <c r="J324" s="23"/>
      <c r="K324" s="23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23"/>
      <c r="B325" s="23"/>
      <c r="C325" s="23"/>
      <c r="D325" s="38"/>
      <c r="E325" s="24"/>
      <c r="F325" s="24"/>
      <c r="G325" s="39"/>
      <c r="H325" s="23"/>
      <c r="I325" s="23"/>
      <c r="J325" s="23"/>
      <c r="K325" s="23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23"/>
      <c r="B326" s="23"/>
      <c r="C326" s="23"/>
      <c r="D326" s="38"/>
      <c r="E326" s="24"/>
      <c r="F326" s="24"/>
      <c r="G326" s="39"/>
      <c r="H326" s="23"/>
      <c r="I326" s="23"/>
      <c r="J326" s="23"/>
      <c r="K326" s="23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23"/>
      <c r="B327" s="23"/>
      <c r="C327" s="23"/>
      <c r="D327" s="38"/>
      <c r="E327" s="24"/>
      <c r="F327" s="24"/>
      <c r="G327" s="39"/>
      <c r="H327" s="23"/>
      <c r="I327" s="23"/>
      <c r="J327" s="23"/>
      <c r="K327" s="23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23"/>
      <c r="B328" s="23"/>
      <c r="C328" s="23"/>
      <c r="D328" s="38"/>
      <c r="E328" s="24"/>
      <c r="F328" s="24"/>
      <c r="G328" s="39"/>
      <c r="H328" s="23"/>
      <c r="I328" s="23"/>
      <c r="J328" s="23"/>
      <c r="K328" s="23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23"/>
      <c r="B329" s="23"/>
      <c r="C329" s="23"/>
      <c r="D329" s="38"/>
      <c r="E329" s="24"/>
      <c r="F329" s="24"/>
      <c r="G329" s="39"/>
      <c r="H329" s="23"/>
      <c r="I329" s="23"/>
      <c r="J329" s="23"/>
      <c r="K329" s="23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23"/>
      <c r="B330" s="23"/>
      <c r="C330" s="23"/>
      <c r="D330" s="38"/>
      <c r="E330" s="24"/>
      <c r="F330" s="24"/>
      <c r="G330" s="39"/>
      <c r="H330" s="23"/>
      <c r="I330" s="23"/>
      <c r="J330" s="23"/>
      <c r="K330" s="23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23"/>
      <c r="B331" s="23"/>
      <c r="C331" s="23"/>
      <c r="D331" s="38"/>
      <c r="E331" s="24"/>
      <c r="F331" s="24"/>
      <c r="G331" s="39"/>
      <c r="H331" s="23"/>
      <c r="I331" s="23"/>
      <c r="J331" s="23"/>
      <c r="K331" s="23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23"/>
      <c r="B332" s="23"/>
      <c r="C332" s="23"/>
      <c r="D332" s="38"/>
      <c r="E332" s="24"/>
      <c r="F332" s="24"/>
      <c r="G332" s="39"/>
      <c r="H332" s="23"/>
      <c r="I332" s="23"/>
      <c r="J332" s="23"/>
      <c r="K332" s="23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23"/>
      <c r="B333" s="23"/>
      <c r="C333" s="23"/>
      <c r="D333" s="38"/>
      <c r="E333" s="24"/>
      <c r="F333" s="24"/>
      <c r="G333" s="39"/>
      <c r="H333" s="23"/>
      <c r="I333" s="23"/>
      <c r="J333" s="23"/>
      <c r="K333" s="2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23"/>
      <c r="B334" s="23"/>
      <c r="C334" s="23"/>
      <c r="D334" s="38"/>
      <c r="E334" s="24"/>
      <c r="F334" s="24"/>
      <c r="G334" s="39"/>
      <c r="H334" s="23"/>
      <c r="I334" s="23"/>
      <c r="J334" s="23"/>
      <c r="K334" s="23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23"/>
      <c r="B335" s="23"/>
      <c r="C335" s="23"/>
      <c r="D335" s="38"/>
      <c r="E335" s="24"/>
      <c r="F335" s="24"/>
      <c r="G335" s="39"/>
      <c r="H335" s="23"/>
      <c r="I335" s="23"/>
      <c r="J335" s="23"/>
      <c r="K335" s="23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23"/>
      <c r="B336" s="23"/>
      <c r="C336" s="23"/>
      <c r="D336" s="38"/>
      <c r="E336" s="24"/>
      <c r="F336" s="24"/>
      <c r="G336" s="39"/>
      <c r="H336" s="23"/>
      <c r="I336" s="23"/>
      <c r="J336" s="23"/>
      <c r="K336" s="23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23"/>
      <c r="B337" s="23"/>
      <c r="C337" s="23"/>
      <c r="D337" s="38"/>
      <c r="E337" s="24"/>
      <c r="F337" s="24"/>
      <c r="G337" s="39"/>
      <c r="H337" s="23"/>
      <c r="I337" s="23"/>
      <c r="J337" s="23"/>
      <c r="K337" s="23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23"/>
      <c r="B338" s="23"/>
      <c r="C338" s="23"/>
      <c r="D338" s="38"/>
      <c r="E338" s="24"/>
      <c r="F338" s="24"/>
      <c r="G338" s="39"/>
      <c r="H338" s="23"/>
      <c r="I338" s="23"/>
      <c r="J338" s="23"/>
      <c r="K338" s="23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23"/>
      <c r="B339" s="23"/>
      <c r="C339" s="23"/>
      <c r="D339" s="38"/>
      <c r="E339" s="24"/>
      <c r="F339" s="24"/>
      <c r="G339" s="39"/>
      <c r="H339" s="23"/>
      <c r="I339" s="23"/>
      <c r="J339" s="23"/>
      <c r="K339" s="23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23"/>
      <c r="B340" s="23"/>
      <c r="C340" s="23"/>
      <c r="D340" s="38"/>
      <c r="E340" s="24"/>
      <c r="F340" s="24"/>
      <c r="G340" s="39"/>
      <c r="H340" s="23"/>
      <c r="I340" s="23"/>
      <c r="J340" s="23"/>
      <c r="K340" s="23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23"/>
      <c r="B341" s="23"/>
      <c r="C341" s="23"/>
      <c r="D341" s="38"/>
      <c r="E341" s="24"/>
      <c r="F341" s="24"/>
      <c r="G341" s="39"/>
      <c r="H341" s="23"/>
      <c r="I341" s="23"/>
      <c r="J341" s="23"/>
      <c r="K341" s="23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23"/>
      <c r="B342" s="23"/>
      <c r="C342" s="23"/>
      <c r="D342" s="38"/>
      <c r="E342" s="24"/>
      <c r="F342" s="24"/>
      <c r="G342" s="39"/>
      <c r="H342" s="23"/>
      <c r="I342" s="23"/>
      <c r="J342" s="23"/>
      <c r="K342" s="23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23"/>
      <c r="B343" s="23"/>
      <c r="C343" s="23"/>
      <c r="D343" s="38"/>
      <c r="E343" s="24"/>
      <c r="F343" s="24"/>
      <c r="G343" s="39"/>
      <c r="H343" s="23"/>
      <c r="I343" s="23"/>
      <c r="J343" s="23"/>
      <c r="K343" s="2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23"/>
      <c r="B344" s="23"/>
      <c r="C344" s="23"/>
      <c r="D344" s="38"/>
      <c r="E344" s="24"/>
      <c r="F344" s="24"/>
      <c r="G344" s="39"/>
      <c r="H344" s="23"/>
      <c r="I344" s="23"/>
      <c r="J344" s="23"/>
      <c r="K344" s="23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23"/>
      <c r="B345" s="23"/>
      <c r="C345" s="23"/>
      <c r="D345" s="38"/>
      <c r="E345" s="24"/>
      <c r="F345" s="24"/>
      <c r="G345" s="39"/>
      <c r="H345" s="23"/>
      <c r="I345" s="23"/>
      <c r="J345" s="23"/>
      <c r="K345" s="23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2.75">
      <c r="A346" s="23"/>
      <c r="B346" s="23"/>
      <c r="C346" s="23"/>
      <c r="D346" s="38"/>
      <c r="E346" s="24"/>
      <c r="F346" s="24"/>
      <c r="G346" s="39"/>
      <c r="H346" s="23"/>
      <c r="I346" s="23"/>
      <c r="J346" s="23"/>
      <c r="K346" s="23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23"/>
      <c r="B347" s="23"/>
      <c r="C347" s="23"/>
      <c r="D347" s="38"/>
      <c r="E347" s="24"/>
      <c r="F347" s="24"/>
      <c r="G347" s="39"/>
      <c r="H347" s="23"/>
      <c r="I347" s="23"/>
      <c r="J347" s="23"/>
      <c r="K347" s="23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23"/>
      <c r="B348" s="23"/>
      <c r="C348" s="23"/>
      <c r="D348" s="38"/>
      <c r="E348" s="24"/>
      <c r="F348" s="24"/>
      <c r="G348" s="39"/>
      <c r="H348" s="23"/>
      <c r="I348" s="23"/>
      <c r="J348" s="23"/>
      <c r="K348" s="23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23"/>
      <c r="B349" s="23"/>
      <c r="C349" s="23"/>
      <c r="D349" s="38"/>
      <c r="E349" s="24"/>
      <c r="F349" s="24"/>
      <c r="G349" s="39"/>
      <c r="H349" s="23"/>
      <c r="I349" s="23"/>
      <c r="J349" s="23"/>
      <c r="K349" s="23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23"/>
      <c r="B350" s="23"/>
      <c r="C350" s="23"/>
      <c r="D350" s="38"/>
      <c r="E350" s="24"/>
      <c r="F350" s="24"/>
      <c r="G350" s="39"/>
      <c r="H350" s="23"/>
      <c r="I350" s="23"/>
      <c r="J350" s="23"/>
      <c r="K350" s="23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23"/>
      <c r="B351" s="23"/>
      <c r="C351" s="23"/>
      <c r="D351" s="38"/>
      <c r="E351" s="24"/>
      <c r="F351" s="24"/>
      <c r="G351" s="39"/>
      <c r="H351" s="23"/>
      <c r="I351" s="23"/>
      <c r="J351" s="23"/>
      <c r="K351" s="23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23"/>
      <c r="B352" s="23"/>
      <c r="C352" s="23"/>
      <c r="D352" s="38"/>
      <c r="E352" s="24"/>
      <c r="F352" s="24"/>
      <c r="G352" s="39"/>
      <c r="H352" s="23"/>
      <c r="I352" s="23"/>
      <c r="J352" s="23"/>
      <c r="K352" s="23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23"/>
      <c r="B353" s="23"/>
      <c r="C353" s="23"/>
      <c r="D353" s="38"/>
      <c r="E353" s="24"/>
      <c r="F353" s="24"/>
      <c r="G353" s="39"/>
      <c r="H353" s="23"/>
      <c r="I353" s="23"/>
      <c r="J353" s="23"/>
      <c r="K353" s="2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23"/>
      <c r="B354" s="23"/>
      <c r="C354" s="23"/>
      <c r="D354" s="38"/>
      <c r="E354" s="24"/>
      <c r="F354" s="24"/>
      <c r="G354" s="39"/>
      <c r="H354" s="23"/>
      <c r="I354" s="23"/>
      <c r="J354" s="23"/>
      <c r="K354" s="23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23"/>
      <c r="B355" s="23"/>
      <c r="C355" s="23"/>
      <c r="D355" s="38"/>
      <c r="E355" s="24"/>
      <c r="F355" s="24"/>
      <c r="G355" s="39"/>
      <c r="H355" s="23"/>
      <c r="I355" s="23"/>
      <c r="J355" s="23"/>
      <c r="K355" s="23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23"/>
      <c r="B356" s="23"/>
      <c r="C356" s="23"/>
      <c r="D356" s="38"/>
      <c r="E356" s="24"/>
      <c r="F356" s="24"/>
      <c r="G356" s="39"/>
      <c r="H356" s="23"/>
      <c r="I356" s="23"/>
      <c r="J356" s="23"/>
      <c r="K356" s="23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23"/>
      <c r="B357" s="23"/>
      <c r="C357" s="23"/>
      <c r="D357" s="38"/>
      <c r="E357" s="24"/>
      <c r="F357" s="24"/>
      <c r="G357" s="39"/>
      <c r="H357" s="23"/>
      <c r="I357" s="23"/>
      <c r="J357" s="23"/>
      <c r="K357" s="23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23"/>
      <c r="B358" s="23"/>
      <c r="C358" s="23"/>
      <c r="D358" s="38"/>
      <c r="E358" s="24"/>
      <c r="F358" s="24"/>
      <c r="G358" s="39"/>
      <c r="H358" s="23"/>
      <c r="I358" s="23"/>
      <c r="J358" s="23"/>
      <c r="K358" s="23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23"/>
      <c r="B359" s="23"/>
      <c r="C359" s="23"/>
      <c r="D359" s="38"/>
      <c r="E359" s="24"/>
      <c r="F359" s="24"/>
      <c r="G359" s="39"/>
      <c r="H359" s="23"/>
      <c r="I359" s="23"/>
      <c r="J359" s="23"/>
      <c r="K359" s="23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23"/>
      <c r="B360" s="23"/>
      <c r="C360" s="23"/>
      <c r="D360" s="38"/>
      <c r="E360" s="24"/>
      <c r="F360" s="24"/>
      <c r="G360" s="39"/>
      <c r="H360" s="23"/>
      <c r="I360" s="23"/>
      <c r="J360" s="23"/>
      <c r="K360" s="23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23"/>
      <c r="B361" s="23"/>
      <c r="C361" s="23"/>
      <c r="D361" s="38"/>
      <c r="E361" s="24"/>
      <c r="F361" s="24"/>
      <c r="G361" s="39"/>
      <c r="H361" s="23"/>
      <c r="I361" s="23"/>
      <c r="J361" s="23"/>
      <c r="K361" s="23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23"/>
      <c r="B362" s="23"/>
      <c r="C362" s="23"/>
      <c r="D362" s="38"/>
      <c r="E362" s="24"/>
      <c r="F362" s="24"/>
      <c r="G362" s="39"/>
      <c r="H362" s="23"/>
      <c r="I362" s="23"/>
      <c r="J362" s="23"/>
      <c r="K362" s="23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23"/>
      <c r="B363" s="23"/>
      <c r="C363" s="23"/>
      <c r="D363" s="38"/>
      <c r="E363" s="24"/>
      <c r="F363" s="24"/>
      <c r="G363" s="39"/>
      <c r="H363" s="23"/>
      <c r="I363" s="23"/>
      <c r="J363" s="23"/>
      <c r="K363" s="2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23"/>
      <c r="B364" s="23"/>
      <c r="C364" s="23"/>
      <c r="D364" s="38"/>
      <c r="E364" s="24"/>
      <c r="F364" s="24"/>
      <c r="G364" s="39"/>
      <c r="H364" s="23"/>
      <c r="I364" s="23"/>
      <c r="J364" s="23"/>
      <c r="K364" s="23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23"/>
      <c r="B365" s="23"/>
      <c r="C365" s="23"/>
      <c r="D365" s="38"/>
      <c r="E365" s="24"/>
      <c r="F365" s="24"/>
      <c r="G365" s="39"/>
      <c r="H365" s="23"/>
      <c r="I365" s="23"/>
      <c r="J365" s="23"/>
      <c r="K365" s="23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23"/>
      <c r="B366" s="23"/>
      <c r="C366" s="23"/>
      <c r="D366" s="38"/>
      <c r="E366" s="24"/>
      <c r="F366" s="24"/>
      <c r="G366" s="39"/>
      <c r="H366" s="23"/>
      <c r="I366" s="23"/>
      <c r="J366" s="23"/>
      <c r="K366" s="23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23"/>
      <c r="B367" s="23"/>
      <c r="C367" s="23"/>
      <c r="D367" s="38"/>
      <c r="E367" s="24"/>
      <c r="F367" s="24"/>
      <c r="G367" s="39"/>
      <c r="H367" s="23"/>
      <c r="I367" s="23"/>
      <c r="J367" s="23"/>
      <c r="K367" s="23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23"/>
      <c r="B368" s="23"/>
      <c r="C368" s="23"/>
      <c r="D368" s="38"/>
      <c r="E368" s="24"/>
      <c r="F368" s="24"/>
      <c r="G368" s="39"/>
      <c r="H368" s="23"/>
      <c r="I368" s="23"/>
      <c r="J368" s="23"/>
      <c r="K368" s="23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23"/>
      <c r="B369" s="23"/>
      <c r="C369" s="23"/>
      <c r="D369" s="38"/>
      <c r="E369" s="24"/>
      <c r="F369" s="24"/>
      <c r="G369" s="39"/>
      <c r="H369" s="23"/>
      <c r="I369" s="23"/>
      <c r="J369" s="23"/>
      <c r="K369" s="23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23"/>
      <c r="B370" s="23"/>
      <c r="C370" s="23"/>
      <c r="D370" s="38"/>
      <c r="E370" s="24"/>
      <c r="F370" s="24"/>
      <c r="G370" s="39"/>
      <c r="H370" s="23"/>
      <c r="I370" s="23"/>
      <c r="J370" s="23"/>
      <c r="K370" s="23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23"/>
      <c r="B371" s="23"/>
      <c r="C371" s="23"/>
      <c r="D371" s="38"/>
      <c r="E371" s="24"/>
      <c r="F371" s="24"/>
      <c r="G371" s="39"/>
      <c r="H371" s="23"/>
      <c r="I371" s="23"/>
      <c r="J371" s="23"/>
      <c r="K371" s="23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23"/>
      <c r="B372" s="23"/>
      <c r="C372" s="23"/>
      <c r="D372" s="38"/>
      <c r="E372" s="24"/>
      <c r="F372" s="24"/>
      <c r="G372" s="39"/>
      <c r="H372" s="23"/>
      <c r="I372" s="23"/>
      <c r="J372" s="23"/>
      <c r="K372" s="23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23"/>
      <c r="B373" s="23"/>
      <c r="C373" s="23"/>
      <c r="D373" s="38"/>
      <c r="E373" s="24"/>
      <c r="F373" s="24"/>
      <c r="G373" s="39"/>
      <c r="H373" s="23"/>
      <c r="I373" s="23"/>
      <c r="J373" s="23"/>
      <c r="K373" s="2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23"/>
      <c r="B374" s="23"/>
      <c r="C374" s="23"/>
      <c r="D374" s="38"/>
      <c r="E374" s="24"/>
      <c r="F374" s="24"/>
      <c r="G374" s="39"/>
      <c r="H374" s="23"/>
      <c r="I374" s="23"/>
      <c r="J374" s="23"/>
      <c r="K374" s="23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>
      <c r="A375" s="23"/>
      <c r="B375" s="23"/>
      <c r="C375" s="23"/>
      <c r="D375" s="38"/>
      <c r="E375" s="24"/>
      <c r="F375" s="24"/>
      <c r="G375" s="39"/>
      <c r="H375" s="23"/>
      <c r="I375" s="23"/>
      <c r="J375" s="23"/>
      <c r="K375" s="23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>
      <c r="A376" s="23"/>
      <c r="B376" s="23"/>
      <c r="C376" s="23"/>
      <c r="D376" s="38"/>
      <c r="E376" s="24"/>
      <c r="F376" s="24"/>
      <c r="G376" s="39"/>
      <c r="H376" s="23"/>
      <c r="I376" s="23"/>
      <c r="J376" s="23"/>
      <c r="K376" s="23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>
      <c r="A377" s="23"/>
      <c r="B377" s="23"/>
      <c r="C377" s="23"/>
      <c r="D377" s="38"/>
      <c r="E377" s="24"/>
      <c r="F377" s="24"/>
      <c r="G377" s="39"/>
      <c r="H377" s="23"/>
      <c r="I377" s="23"/>
      <c r="J377" s="23"/>
      <c r="K377" s="23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>
      <c r="A378" s="23"/>
      <c r="B378" s="23"/>
      <c r="C378" s="23"/>
      <c r="D378" s="38"/>
      <c r="E378" s="24"/>
      <c r="F378" s="24"/>
      <c r="G378" s="39"/>
      <c r="H378" s="23"/>
      <c r="I378" s="23"/>
      <c r="J378" s="23"/>
      <c r="K378" s="23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>
      <c r="A379" s="23"/>
      <c r="B379" s="23"/>
      <c r="C379" s="23"/>
      <c r="D379" s="38"/>
      <c r="E379" s="24"/>
      <c r="F379" s="24"/>
      <c r="G379" s="39"/>
      <c r="H379" s="23"/>
      <c r="I379" s="23"/>
      <c r="J379" s="23"/>
      <c r="K379" s="23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>
      <c r="A380" s="23"/>
      <c r="B380" s="23"/>
      <c r="C380" s="23"/>
      <c r="D380" s="38"/>
      <c r="E380" s="24"/>
      <c r="F380" s="24"/>
      <c r="G380" s="39"/>
      <c r="H380" s="23"/>
      <c r="I380" s="23"/>
      <c r="J380" s="23"/>
      <c r="K380" s="23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>
      <c r="A381" s="23"/>
      <c r="B381" s="23"/>
      <c r="C381" s="23"/>
      <c r="D381" s="38"/>
      <c r="E381" s="24"/>
      <c r="F381" s="24"/>
      <c r="G381" s="39"/>
      <c r="H381" s="23"/>
      <c r="I381" s="23"/>
      <c r="J381" s="23"/>
      <c r="K381" s="23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>
      <c r="A382" s="23"/>
      <c r="B382" s="23"/>
      <c r="C382" s="23"/>
      <c r="D382" s="38"/>
      <c r="E382" s="24"/>
      <c r="F382" s="24"/>
      <c r="G382" s="39"/>
      <c r="H382" s="23"/>
      <c r="I382" s="23"/>
      <c r="J382" s="23"/>
      <c r="K382" s="23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>
      <c r="A383" s="23"/>
      <c r="B383" s="23"/>
      <c r="C383" s="23"/>
      <c r="D383" s="38"/>
      <c r="E383" s="24"/>
      <c r="F383" s="24"/>
      <c r="G383" s="39"/>
      <c r="H383" s="23"/>
      <c r="I383" s="23"/>
      <c r="J383" s="23"/>
      <c r="K383" s="2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2.75">
      <c r="A384" s="23"/>
      <c r="B384" s="23"/>
      <c r="C384" s="23"/>
      <c r="D384" s="38"/>
      <c r="E384" s="24"/>
      <c r="F384" s="24"/>
      <c r="G384" s="39"/>
      <c r="H384" s="23"/>
      <c r="I384" s="23"/>
      <c r="J384" s="23"/>
      <c r="K384" s="23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>
      <c r="A385" s="23"/>
      <c r="B385" s="23"/>
      <c r="C385" s="23"/>
      <c r="D385" s="38"/>
      <c r="E385" s="24"/>
      <c r="F385" s="24"/>
      <c r="G385" s="39"/>
      <c r="H385" s="23"/>
      <c r="I385" s="23"/>
      <c r="J385" s="23"/>
      <c r="K385" s="23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>
      <c r="A386" s="23"/>
      <c r="B386" s="23"/>
      <c r="C386" s="23"/>
      <c r="D386" s="38"/>
      <c r="E386" s="24"/>
      <c r="F386" s="24"/>
      <c r="G386" s="39"/>
      <c r="H386" s="23"/>
      <c r="I386" s="23"/>
      <c r="J386" s="23"/>
      <c r="K386" s="23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>
      <c r="A387" s="23"/>
      <c r="B387" s="23"/>
      <c r="C387" s="23"/>
      <c r="D387" s="38"/>
      <c r="E387" s="24"/>
      <c r="F387" s="24"/>
      <c r="G387" s="39"/>
      <c r="H387" s="23"/>
      <c r="I387" s="23"/>
      <c r="J387" s="23"/>
      <c r="K387" s="23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>
      <c r="A388" s="23"/>
      <c r="B388" s="23"/>
      <c r="C388" s="23"/>
      <c r="D388" s="38"/>
      <c r="E388" s="24"/>
      <c r="F388" s="24"/>
      <c r="G388" s="39"/>
      <c r="H388" s="23"/>
      <c r="I388" s="23"/>
      <c r="J388" s="23"/>
      <c r="K388" s="23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>
      <c r="A389" s="23"/>
      <c r="B389" s="23"/>
      <c r="C389" s="23"/>
      <c r="D389" s="38"/>
      <c r="E389" s="24"/>
      <c r="F389" s="24"/>
      <c r="G389" s="39"/>
      <c r="H389" s="23"/>
      <c r="I389" s="23"/>
      <c r="J389" s="23"/>
      <c r="K389" s="23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>
      <c r="A390" s="23"/>
      <c r="B390" s="23"/>
      <c r="C390" s="23"/>
      <c r="D390" s="38"/>
      <c r="E390" s="24"/>
      <c r="F390" s="24"/>
      <c r="G390" s="39"/>
      <c r="H390" s="23"/>
      <c r="I390" s="23"/>
      <c r="J390" s="23"/>
      <c r="K390" s="23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>
      <c r="A391" s="23"/>
      <c r="B391" s="23"/>
      <c r="C391" s="23"/>
      <c r="D391" s="38"/>
      <c r="E391" s="24"/>
      <c r="F391" s="24"/>
      <c r="G391" s="39"/>
      <c r="H391" s="23"/>
      <c r="I391" s="23"/>
      <c r="J391" s="23"/>
      <c r="K391" s="23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>
      <c r="A392" s="23"/>
      <c r="B392" s="23"/>
      <c r="C392" s="23"/>
      <c r="D392" s="38"/>
      <c r="E392" s="24"/>
      <c r="F392" s="24"/>
      <c r="G392" s="39"/>
      <c r="H392" s="23"/>
      <c r="I392" s="23"/>
      <c r="J392" s="23"/>
      <c r="K392" s="23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2.75">
      <c r="A393" s="23"/>
      <c r="B393" s="23"/>
      <c r="C393" s="23"/>
      <c r="D393" s="38"/>
      <c r="E393" s="24"/>
      <c r="F393" s="24"/>
      <c r="G393" s="39"/>
      <c r="H393" s="23"/>
      <c r="I393" s="23"/>
      <c r="J393" s="23"/>
      <c r="K393" s="2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>
      <c r="A394" s="23"/>
      <c r="B394" s="23"/>
      <c r="C394" s="23"/>
      <c r="D394" s="38"/>
      <c r="E394" s="24"/>
      <c r="F394" s="24"/>
      <c r="G394" s="39"/>
      <c r="H394" s="23"/>
      <c r="I394" s="23"/>
      <c r="J394" s="23"/>
      <c r="K394" s="23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>
      <c r="A395" s="23"/>
      <c r="B395" s="23"/>
      <c r="C395" s="23"/>
      <c r="D395" s="38"/>
      <c r="E395" s="24"/>
      <c r="F395" s="24"/>
      <c r="G395" s="39"/>
      <c r="H395" s="23"/>
      <c r="I395" s="23"/>
      <c r="J395" s="23"/>
      <c r="K395" s="23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2.75">
      <c r="A396" s="23"/>
      <c r="B396" s="23"/>
      <c r="C396" s="23"/>
      <c r="D396" s="38"/>
      <c r="E396" s="24"/>
      <c r="F396" s="24"/>
      <c r="G396" s="39"/>
      <c r="H396" s="23"/>
      <c r="I396" s="23"/>
      <c r="J396" s="23"/>
      <c r="K396" s="23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>
      <c r="A397" s="23"/>
      <c r="B397" s="23"/>
      <c r="C397" s="23"/>
      <c r="D397" s="38"/>
      <c r="E397" s="24"/>
      <c r="F397" s="24"/>
      <c r="G397" s="39"/>
      <c r="H397" s="23"/>
      <c r="I397" s="23"/>
      <c r="J397" s="23"/>
      <c r="K397" s="23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>
      <c r="A398" s="23"/>
      <c r="B398" s="23"/>
      <c r="C398" s="23"/>
      <c r="D398" s="38"/>
      <c r="E398" s="24"/>
      <c r="F398" s="24"/>
      <c r="G398" s="39"/>
      <c r="H398" s="23"/>
      <c r="I398" s="23"/>
      <c r="J398" s="23"/>
      <c r="K398" s="23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>
      <c r="A399" s="23"/>
      <c r="B399" s="23"/>
      <c r="C399" s="23"/>
      <c r="D399" s="38"/>
      <c r="E399" s="24"/>
      <c r="F399" s="24"/>
      <c r="G399" s="39"/>
      <c r="H399" s="23"/>
      <c r="I399" s="23"/>
      <c r="J399" s="23"/>
      <c r="K399" s="23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>
      <c r="A400" s="23"/>
      <c r="B400" s="23"/>
      <c r="C400" s="23"/>
      <c r="D400" s="38"/>
      <c r="E400" s="24"/>
      <c r="F400" s="24"/>
      <c r="G400" s="39"/>
      <c r="H400" s="23"/>
      <c r="I400" s="23"/>
      <c r="J400" s="23"/>
      <c r="K400" s="23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>
      <c r="A401" s="23"/>
      <c r="B401" s="23"/>
      <c r="C401" s="23"/>
      <c r="D401" s="38"/>
      <c r="E401" s="24"/>
      <c r="F401" s="24"/>
      <c r="G401" s="39"/>
      <c r="H401" s="23"/>
      <c r="I401" s="23"/>
      <c r="J401" s="23"/>
      <c r="K401" s="23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>
      <c r="A402" s="23"/>
      <c r="B402" s="23"/>
      <c r="C402" s="23"/>
      <c r="D402" s="38"/>
      <c r="E402" s="24"/>
      <c r="F402" s="24"/>
      <c r="G402" s="39"/>
      <c r="H402" s="23"/>
      <c r="I402" s="23"/>
      <c r="J402" s="23"/>
      <c r="K402" s="23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>
      <c r="A403" s="23"/>
      <c r="B403" s="23"/>
      <c r="C403" s="23"/>
      <c r="D403" s="38"/>
      <c r="E403" s="24"/>
      <c r="F403" s="24"/>
      <c r="G403" s="39"/>
      <c r="H403" s="23"/>
      <c r="I403" s="23"/>
      <c r="J403" s="23"/>
      <c r="K403" s="2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>
      <c r="A404" s="23"/>
      <c r="B404" s="23"/>
      <c r="C404" s="23"/>
      <c r="D404" s="38"/>
      <c r="E404" s="24"/>
      <c r="F404" s="24"/>
      <c r="G404" s="39"/>
      <c r="H404" s="23"/>
      <c r="I404" s="23"/>
      <c r="J404" s="23"/>
      <c r="K404" s="23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>
      <c r="A405" s="23"/>
      <c r="B405" s="23"/>
      <c r="C405" s="23"/>
      <c r="D405" s="38"/>
      <c r="E405" s="24"/>
      <c r="F405" s="24"/>
      <c r="G405" s="39"/>
      <c r="H405" s="23"/>
      <c r="I405" s="23"/>
      <c r="J405" s="23"/>
      <c r="K405" s="23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2.75">
      <c r="A406" s="23"/>
      <c r="B406" s="23"/>
      <c r="C406" s="23"/>
      <c r="D406" s="38"/>
      <c r="E406" s="24"/>
      <c r="F406" s="24"/>
      <c r="G406" s="39"/>
      <c r="H406" s="23"/>
      <c r="I406" s="23"/>
      <c r="J406" s="23"/>
      <c r="K406" s="23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>
      <c r="A407" s="23"/>
      <c r="B407" s="23"/>
      <c r="C407" s="23"/>
      <c r="D407" s="38"/>
      <c r="E407" s="24"/>
      <c r="F407" s="24"/>
      <c r="G407" s="39"/>
      <c r="H407" s="23"/>
      <c r="I407" s="23"/>
      <c r="J407" s="23"/>
      <c r="K407" s="23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>
      <c r="A408" s="23"/>
      <c r="B408" s="23"/>
      <c r="C408" s="23"/>
      <c r="D408" s="38"/>
      <c r="E408" s="24"/>
      <c r="F408" s="24"/>
      <c r="G408" s="39"/>
      <c r="H408" s="23"/>
      <c r="I408" s="23"/>
      <c r="J408" s="23"/>
      <c r="K408" s="23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2.75">
      <c r="A409" s="23"/>
      <c r="B409" s="23"/>
      <c r="C409" s="23"/>
      <c r="D409" s="38"/>
      <c r="E409" s="24"/>
      <c r="F409" s="24"/>
      <c r="G409" s="39"/>
      <c r="H409" s="23"/>
      <c r="I409" s="23"/>
      <c r="J409" s="23"/>
      <c r="K409" s="23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>
      <c r="A410" s="23"/>
      <c r="B410" s="23"/>
      <c r="C410" s="23"/>
      <c r="D410" s="38"/>
      <c r="E410" s="24"/>
      <c r="F410" s="24"/>
      <c r="G410" s="39"/>
      <c r="H410" s="23"/>
      <c r="I410" s="23"/>
      <c r="J410" s="23"/>
      <c r="K410" s="23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>
      <c r="A411" s="23"/>
      <c r="B411" s="23"/>
      <c r="C411" s="23"/>
      <c r="D411" s="38"/>
      <c r="E411" s="24"/>
      <c r="F411" s="24"/>
      <c r="G411" s="39"/>
      <c r="H411" s="23"/>
      <c r="I411" s="23"/>
      <c r="J411" s="23"/>
      <c r="K411" s="23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>
      <c r="A412" s="23"/>
      <c r="B412" s="23"/>
      <c r="C412" s="23"/>
      <c r="D412" s="38"/>
      <c r="E412" s="24"/>
      <c r="F412" s="24"/>
      <c r="G412" s="39"/>
      <c r="H412" s="23"/>
      <c r="I412" s="23"/>
      <c r="J412" s="23"/>
      <c r="K412" s="23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>
      <c r="A413" s="23"/>
      <c r="B413" s="23"/>
      <c r="C413" s="23"/>
      <c r="D413" s="38"/>
      <c r="E413" s="24"/>
      <c r="F413" s="24"/>
      <c r="G413" s="39"/>
      <c r="H413" s="23"/>
      <c r="I413" s="23"/>
      <c r="J413" s="23"/>
      <c r="K413" s="2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>
      <c r="A414" s="23"/>
      <c r="B414" s="23"/>
      <c r="C414" s="23"/>
      <c r="D414" s="38"/>
      <c r="E414" s="24"/>
      <c r="F414" s="24"/>
      <c r="G414" s="39"/>
      <c r="H414" s="23"/>
      <c r="I414" s="23"/>
      <c r="J414" s="23"/>
      <c r="K414" s="23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>
      <c r="A415" s="23"/>
      <c r="B415" s="23"/>
      <c r="C415" s="23"/>
      <c r="D415" s="38"/>
      <c r="E415" s="24"/>
      <c r="F415" s="24"/>
      <c r="G415" s="39"/>
      <c r="H415" s="23"/>
      <c r="I415" s="23"/>
      <c r="J415" s="23"/>
      <c r="K415" s="23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>
      <c r="A416" s="23"/>
      <c r="B416" s="23"/>
      <c r="C416" s="23"/>
      <c r="D416" s="38"/>
      <c r="E416" s="24"/>
      <c r="F416" s="24"/>
      <c r="G416" s="39"/>
      <c r="H416" s="23"/>
      <c r="I416" s="23"/>
      <c r="J416" s="23"/>
      <c r="K416" s="23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>
      <c r="A417" s="23"/>
      <c r="B417" s="23"/>
      <c r="C417" s="23"/>
      <c r="D417" s="38"/>
      <c r="E417" s="24"/>
      <c r="F417" s="24"/>
      <c r="G417" s="39"/>
      <c r="H417" s="23"/>
      <c r="I417" s="23"/>
      <c r="J417" s="23"/>
      <c r="K417" s="23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>
      <c r="A418" s="23"/>
      <c r="B418" s="23"/>
      <c r="C418" s="23"/>
      <c r="D418" s="38"/>
      <c r="E418" s="24"/>
      <c r="F418" s="24"/>
      <c r="G418" s="39"/>
      <c r="H418" s="23"/>
      <c r="I418" s="23"/>
      <c r="J418" s="23"/>
      <c r="K418" s="23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>
      <c r="A419" s="23"/>
      <c r="B419" s="23"/>
      <c r="C419" s="23"/>
      <c r="D419" s="38"/>
      <c r="E419" s="24"/>
      <c r="F419" s="24"/>
      <c r="G419" s="39"/>
      <c r="H419" s="23"/>
      <c r="I419" s="23"/>
      <c r="J419" s="23"/>
      <c r="K419" s="23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>
      <c r="A420" s="23"/>
      <c r="B420" s="23"/>
      <c r="C420" s="23"/>
      <c r="D420" s="38"/>
      <c r="E420" s="24"/>
      <c r="F420" s="24"/>
      <c r="G420" s="39"/>
      <c r="H420" s="23"/>
      <c r="I420" s="23"/>
      <c r="J420" s="23"/>
      <c r="K420" s="23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>
      <c r="A421" s="23"/>
      <c r="B421" s="23"/>
      <c r="C421" s="23"/>
      <c r="D421" s="38"/>
      <c r="E421" s="24"/>
      <c r="F421" s="24"/>
      <c r="G421" s="39"/>
      <c r="H421" s="23"/>
      <c r="I421" s="23"/>
      <c r="J421" s="23"/>
      <c r="K421" s="23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>
      <c r="A422" s="23"/>
      <c r="B422" s="23"/>
      <c r="C422" s="23"/>
      <c r="D422" s="38"/>
      <c r="E422" s="24"/>
      <c r="F422" s="24"/>
      <c r="G422" s="39"/>
      <c r="H422" s="23"/>
      <c r="I422" s="23"/>
      <c r="J422" s="23"/>
      <c r="K422" s="23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>
      <c r="A423" s="23"/>
      <c r="B423" s="23"/>
      <c r="C423" s="23"/>
      <c r="D423" s="38"/>
      <c r="E423" s="24"/>
      <c r="F423" s="24"/>
      <c r="G423" s="39"/>
      <c r="H423" s="23"/>
      <c r="I423" s="23"/>
      <c r="J423" s="23"/>
      <c r="K423" s="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2.75">
      <c r="A424" s="23"/>
      <c r="B424" s="23"/>
      <c r="C424" s="23"/>
      <c r="D424" s="38"/>
      <c r="E424" s="24"/>
      <c r="F424" s="24"/>
      <c r="G424" s="39"/>
      <c r="H424" s="23"/>
      <c r="I424" s="23"/>
      <c r="J424" s="23"/>
      <c r="K424" s="23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>
      <c r="A425" s="23"/>
      <c r="B425" s="23"/>
      <c r="C425" s="23"/>
      <c r="D425" s="38"/>
      <c r="E425" s="24"/>
      <c r="F425" s="24"/>
      <c r="G425" s="39"/>
      <c r="H425" s="23"/>
      <c r="I425" s="23"/>
      <c r="J425" s="23"/>
      <c r="K425" s="23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>
      <c r="A426" s="23"/>
      <c r="B426" s="23"/>
      <c r="C426" s="23"/>
      <c r="D426" s="38"/>
      <c r="E426" s="24"/>
      <c r="F426" s="24"/>
      <c r="G426" s="39"/>
      <c r="H426" s="23"/>
      <c r="I426" s="23"/>
      <c r="J426" s="23"/>
      <c r="K426" s="23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>
      <c r="A427" s="23"/>
      <c r="B427" s="23"/>
      <c r="C427" s="23"/>
      <c r="D427" s="38"/>
      <c r="E427" s="24"/>
      <c r="F427" s="24"/>
      <c r="G427" s="39"/>
      <c r="H427" s="23"/>
      <c r="I427" s="23"/>
      <c r="J427" s="23"/>
      <c r="K427" s="23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>
      <c r="A428" s="23"/>
      <c r="B428" s="23"/>
      <c r="C428" s="23"/>
      <c r="D428" s="38"/>
      <c r="E428" s="24"/>
      <c r="F428" s="24"/>
      <c r="G428" s="39"/>
      <c r="H428" s="23"/>
      <c r="I428" s="23"/>
      <c r="J428" s="23"/>
      <c r="K428" s="23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>
      <c r="A429" s="23"/>
      <c r="B429" s="23"/>
      <c r="C429" s="23"/>
      <c r="D429" s="38"/>
      <c r="E429" s="24"/>
      <c r="F429" s="24"/>
      <c r="G429" s="39"/>
      <c r="H429" s="23"/>
      <c r="I429" s="23"/>
      <c r="J429" s="23"/>
      <c r="K429" s="23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>
      <c r="A430" s="23"/>
      <c r="B430" s="23"/>
      <c r="C430" s="23"/>
      <c r="D430" s="38"/>
      <c r="E430" s="24"/>
      <c r="F430" s="24"/>
      <c r="G430" s="39"/>
      <c r="H430" s="23"/>
      <c r="I430" s="23"/>
      <c r="J430" s="23"/>
      <c r="K430" s="23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>
      <c r="A431" s="23"/>
      <c r="B431" s="23"/>
      <c r="C431" s="23"/>
      <c r="D431" s="38"/>
      <c r="E431" s="24"/>
      <c r="F431" s="24"/>
      <c r="G431" s="39"/>
      <c r="H431" s="23"/>
      <c r="I431" s="23"/>
      <c r="J431" s="23"/>
      <c r="K431" s="23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>
      <c r="A432" s="23"/>
      <c r="B432" s="23"/>
      <c r="C432" s="23"/>
      <c r="D432" s="38"/>
      <c r="E432" s="24"/>
      <c r="F432" s="24"/>
      <c r="G432" s="39"/>
      <c r="H432" s="23"/>
      <c r="I432" s="23"/>
      <c r="J432" s="23"/>
      <c r="K432" s="23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>
      <c r="A433" s="23"/>
      <c r="B433" s="23"/>
      <c r="C433" s="23"/>
      <c r="D433" s="38"/>
      <c r="E433" s="24"/>
      <c r="F433" s="24"/>
      <c r="G433" s="39"/>
      <c r="H433" s="23"/>
      <c r="I433" s="23"/>
      <c r="J433" s="23"/>
      <c r="K433" s="2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>
      <c r="A434" s="23"/>
      <c r="B434" s="23"/>
      <c r="C434" s="23"/>
      <c r="D434" s="38"/>
      <c r="E434" s="24"/>
      <c r="F434" s="24"/>
      <c r="G434" s="39"/>
      <c r="H434" s="23"/>
      <c r="I434" s="23"/>
      <c r="J434" s="23"/>
      <c r="K434" s="23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>
      <c r="A435" s="23"/>
      <c r="B435" s="23"/>
      <c r="C435" s="23"/>
      <c r="D435" s="38"/>
      <c r="E435" s="24"/>
      <c r="F435" s="24"/>
      <c r="G435" s="39"/>
      <c r="H435" s="23"/>
      <c r="I435" s="23"/>
      <c r="J435" s="23"/>
      <c r="K435" s="23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>
      <c r="A436" s="23"/>
      <c r="B436" s="23"/>
      <c r="C436" s="23"/>
      <c r="D436" s="38"/>
      <c r="E436" s="24"/>
      <c r="F436" s="24"/>
      <c r="G436" s="39"/>
      <c r="H436" s="23"/>
      <c r="I436" s="23"/>
      <c r="J436" s="23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>
      <c r="A437" s="23"/>
      <c r="B437" s="23"/>
      <c r="C437" s="23"/>
      <c r="D437" s="38"/>
      <c r="E437" s="24"/>
      <c r="F437" s="24"/>
      <c r="G437" s="39"/>
      <c r="H437" s="23"/>
      <c r="I437" s="23"/>
      <c r="J437" s="23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>
      <c r="A438" s="23"/>
      <c r="B438" s="23"/>
      <c r="C438" s="23"/>
      <c r="D438" s="38"/>
      <c r="E438" s="24"/>
      <c r="F438" s="24"/>
      <c r="G438" s="39"/>
      <c r="H438" s="23"/>
      <c r="I438" s="23"/>
      <c r="J438" s="23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>
      <c r="A439" s="23"/>
      <c r="B439" s="23"/>
      <c r="C439" s="23"/>
      <c r="D439" s="38"/>
      <c r="E439" s="24"/>
      <c r="F439" s="24"/>
      <c r="G439" s="39"/>
      <c r="H439" s="23"/>
      <c r="I439" s="23"/>
      <c r="J439" s="23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>
      <c r="A440" s="23"/>
      <c r="B440" s="23"/>
      <c r="C440" s="23"/>
      <c r="D440" s="38"/>
      <c r="E440" s="24"/>
      <c r="F440" s="24"/>
      <c r="G440" s="39"/>
      <c r="H440" s="23"/>
      <c r="I440" s="23"/>
      <c r="J440" s="23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>
      <c r="A441" s="23"/>
      <c r="B441" s="23"/>
      <c r="C441" s="23"/>
      <c r="D441" s="38"/>
      <c r="E441" s="24"/>
      <c r="F441" s="24"/>
      <c r="G441" s="39"/>
      <c r="H441" s="23"/>
      <c r="I441" s="23"/>
      <c r="J441" s="23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2.75">
      <c r="A442" s="23"/>
      <c r="B442" s="23"/>
      <c r="C442" s="23"/>
      <c r="D442" s="38"/>
      <c r="E442" s="24"/>
      <c r="F442" s="24"/>
      <c r="G442" s="39"/>
      <c r="H442" s="23"/>
      <c r="I442" s="23"/>
      <c r="J442" s="23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>
      <c r="A443" s="23"/>
      <c r="B443" s="23"/>
      <c r="C443" s="23"/>
      <c r="D443" s="38"/>
      <c r="E443" s="24"/>
      <c r="F443" s="24"/>
      <c r="G443" s="39"/>
      <c r="H443" s="23"/>
      <c r="I443" s="23"/>
      <c r="J443" s="2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>
      <c r="A444" s="23"/>
      <c r="B444" s="23"/>
      <c r="C444" s="23"/>
      <c r="D444" s="38"/>
      <c r="E444" s="24"/>
      <c r="F444" s="24"/>
      <c r="G444" s="39"/>
      <c r="H444" s="23"/>
      <c r="I444" s="23"/>
      <c r="J444" s="23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2.75">
      <c r="A445" s="23"/>
      <c r="B445" s="23"/>
      <c r="C445" s="23"/>
      <c r="D445" s="38"/>
      <c r="E445" s="24"/>
      <c r="F445" s="24"/>
      <c r="G445" s="39"/>
      <c r="H445" s="23"/>
      <c r="I445" s="23"/>
      <c r="J445" s="23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>
      <c r="A446" s="23"/>
      <c r="B446" s="23"/>
      <c r="C446" s="23"/>
      <c r="D446" s="38"/>
      <c r="E446" s="24"/>
      <c r="F446" s="24"/>
      <c r="G446" s="39"/>
      <c r="H446" s="23"/>
      <c r="I446" s="23"/>
      <c r="J446" s="23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2.75">
      <c r="A447" s="23"/>
      <c r="B447" s="23"/>
      <c r="C447" s="23"/>
      <c r="D447" s="38"/>
      <c r="E447" s="24"/>
      <c r="F447" s="24"/>
      <c r="G447" s="39"/>
      <c r="H447" s="23"/>
      <c r="I447" s="23"/>
      <c r="J447" s="23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2.75">
      <c r="A448" s="23"/>
      <c r="B448" s="23"/>
      <c r="C448" s="23"/>
      <c r="D448" s="38"/>
      <c r="E448" s="24"/>
      <c r="F448" s="24"/>
      <c r="G448" s="39"/>
      <c r="H448" s="23"/>
      <c r="I448" s="23"/>
      <c r="J448" s="23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2.75">
      <c r="A449" s="23"/>
      <c r="B449" s="23"/>
      <c r="C449" s="23"/>
      <c r="D449" s="38"/>
      <c r="E449" s="24"/>
      <c r="F449" s="24"/>
      <c r="G449" s="39"/>
      <c r="H449" s="23"/>
      <c r="I449" s="23"/>
      <c r="J449" s="23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>
      <c r="A450" s="23"/>
      <c r="B450" s="23"/>
      <c r="C450" s="23"/>
      <c r="D450" s="38"/>
      <c r="E450" s="24"/>
      <c r="F450" s="24"/>
      <c r="G450" s="39"/>
      <c r="H450" s="23"/>
      <c r="I450" s="23"/>
      <c r="J450" s="23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2.75">
      <c r="A451" s="23"/>
      <c r="B451" s="23"/>
      <c r="C451" s="23"/>
      <c r="D451" s="38"/>
      <c r="E451" s="24"/>
      <c r="F451" s="24"/>
      <c r="G451" s="39"/>
      <c r="H451" s="23"/>
      <c r="I451" s="23"/>
      <c r="J451" s="23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2.75">
      <c r="A452" s="23"/>
      <c r="B452" s="23"/>
      <c r="C452" s="23"/>
      <c r="D452" s="38"/>
      <c r="E452" s="24"/>
      <c r="F452" s="24"/>
      <c r="G452" s="39"/>
      <c r="H452" s="23"/>
      <c r="I452" s="23"/>
      <c r="J452" s="23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2.75">
      <c r="A453" s="23"/>
      <c r="B453" s="23"/>
      <c r="C453" s="23"/>
      <c r="D453" s="38"/>
      <c r="E453" s="24"/>
      <c r="F453" s="24"/>
      <c r="G453" s="39"/>
      <c r="H453" s="23"/>
      <c r="I453" s="23"/>
      <c r="J453" s="2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2.75">
      <c r="A454" s="23"/>
      <c r="B454" s="23"/>
      <c r="C454" s="23"/>
      <c r="D454" s="38"/>
      <c r="E454" s="24"/>
      <c r="F454" s="24"/>
      <c r="G454" s="39"/>
      <c r="H454" s="23"/>
      <c r="I454" s="23"/>
      <c r="J454" s="23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>
      <c r="A455" s="23"/>
      <c r="B455" s="23"/>
      <c r="C455" s="23"/>
      <c r="D455" s="38"/>
      <c r="E455" s="24"/>
      <c r="F455" s="24"/>
      <c r="G455" s="39"/>
      <c r="H455" s="23"/>
      <c r="I455" s="23"/>
      <c r="J455" s="23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>
      <c r="A456" s="23"/>
      <c r="B456" s="23"/>
      <c r="C456" s="23"/>
      <c r="D456" s="38"/>
      <c r="E456" s="24"/>
      <c r="F456" s="24"/>
      <c r="G456" s="39"/>
      <c r="H456" s="23"/>
      <c r="I456" s="23"/>
      <c r="J456" s="23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2.75">
      <c r="A457" s="23"/>
      <c r="B457" s="23"/>
      <c r="C457" s="23"/>
      <c r="D457" s="38"/>
      <c r="E457" s="24"/>
      <c r="F457" s="24"/>
      <c r="G457" s="39"/>
      <c r="H457" s="23"/>
      <c r="I457" s="23"/>
      <c r="J457" s="23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2.75">
      <c r="A458" s="23"/>
      <c r="B458" s="23"/>
      <c r="C458" s="23"/>
      <c r="D458" s="38"/>
      <c r="E458" s="24"/>
      <c r="F458" s="24"/>
      <c r="G458" s="39"/>
      <c r="H458" s="23"/>
      <c r="I458" s="23"/>
      <c r="J458" s="23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2.75">
      <c r="A459" s="23"/>
      <c r="B459" s="23"/>
      <c r="C459" s="23"/>
      <c r="D459" s="38"/>
      <c r="E459" s="24"/>
      <c r="F459" s="24"/>
      <c r="G459" s="39"/>
      <c r="H459" s="23"/>
      <c r="I459" s="23"/>
      <c r="J459" s="23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>
      <c r="A460" s="23"/>
      <c r="B460" s="23"/>
      <c r="C460" s="23"/>
      <c r="D460" s="38"/>
      <c r="E460" s="24"/>
      <c r="F460" s="24"/>
      <c r="G460" s="39"/>
      <c r="H460" s="23"/>
      <c r="I460" s="23"/>
      <c r="J460" s="23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>
      <c r="A461" s="23"/>
      <c r="B461" s="23"/>
      <c r="C461" s="23"/>
      <c r="D461" s="38"/>
      <c r="E461" s="24"/>
      <c r="F461" s="24"/>
      <c r="G461" s="39"/>
      <c r="H461" s="23"/>
      <c r="I461" s="23"/>
      <c r="J461" s="23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>
      <c r="A462" s="23"/>
      <c r="B462" s="23"/>
      <c r="C462" s="23"/>
      <c r="D462" s="38"/>
      <c r="E462" s="24"/>
      <c r="F462" s="24"/>
      <c r="G462" s="39"/>
      <c r="H462" s="23"/>
      <c r="I462" s="23"/>
      <c r="J462" s="23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>
      <c r="A463" s="23"/>
      <c r="B463" s="23"/>
      <c r="C463" s="23"/>
      <c r="D463" s="38"/>
      <c r="E463" s="24"/>
      <c r="F463" s="24"/>
      <c r="G463" s="39"/>
      <c r="H463" s="23"/>
      <c r="I463" s="23"/>
      <c r="J463" s="2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2.75">
      <c r="A464" s="23"/>
      <c r="B464" s="23"/>
      <c r="C464" s="23"/>
      <c r="D464" s="38"/>
      <c r="E464" s="24"/>
      <c r="F464" s="24"/>
      <c r="G464" s="39"/>
      <c r="H464" s="23"/>
      <c r="I464" s="23"/>
      <c r="J464" s="23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2.75">
      <c r="A465" s="23"/>
      <c r="B465" s="23"/>
      <c r="C465" s="23"/>
      <c r="D465" s="38"/>
      <c r="E465" s="24"/>
      <c r="F465" s="24"/>
      <c r="G465" s="39"/>
      <c r="H465" s="23"/>
      <c r="I465" s="23"/>
      <c r="J465" s="23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2.75">
      <c r="A466" s="23"/>
      <c r="B466" s="23"/>
      <c r="C466" s="23"/>
      <c r="D466" s="38"/>
      <c r="E466" s="24"/>
      <c r="F466" s="24"/>
      <c r="G466" s="39"/>
      <c r="H466" s="23"/>
      <c r="I466" s="23"/>
      <c r="J466" s="23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2.75">
      <c r="A467" s="23"/>
      <c r="B467" s="23"/>
      <c r="C467" s="23"/>
      <c r="D467" s="38"/>
      <c r="E467" s="24"/>
      <c r="F467" s="24"/>
      <c r="G467" s="39"/>
      <c r="H467" s="23"/>
      <c r="I467" s="23"/>
      <c r="J467" s="23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2.75">
      <c r="A468" s="23"/>
      <c r="B468" s="23"/>
      <c r="C468" s="23"/>
      <c r="D468" s="38"/>
      <c r="E468" s="24"/>
      <c r="F468" s="24"/>
      <c r="G468" s="39"/>
      <c r="H468" s="23"/>
      <c r="I468" s="23"/>
      <c r="J468" s="23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2.75">
      <c r="A469" s="23"/>
      <c r="B469" s="23"/>
      <c r="C469" s="23"/>
      <c r="D469" s="38"/>
      <c r="E469" s="24"/>
      <c r="F469" s="24"/>
      <c r="G469" s="39"/>
      <c r="H469" s="23"/>
      <c r="I469" s="23"/>
      <c r="J469" s="23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>
      <c r="A470" s="23"/>
      <c r="B470" s="23"/>
      <c r="C470" s="23"/>
      <c r="D470" s="38"/>
      <c r="E470" s="24"/>
      <c r="F470" s="24"/>
      <c r="G470" s="39"/>
      <c r="H470" s="23"/>
      <c r="I470" s="23"/>
      <c r="J470" s="23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>
      <c r="A471" s="23"/>
      <c r="B471" s="23"/>
      <c r="C471" s="23"/>
      <c r="D471" s="38"/>
      <c r="E471" s="24"/>
      <c r="F471" s="24"/>
      <c r="G471" s="39"/>
      <c r="H471" s="23"/>
      <c r="I471" s="23"/>
      <c r="J471" s="23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2.75">
      <c r="A472" s="23"/>
      <c r="B472" s="23"/>
      <c r="C472" s="23"/>
      <c r="D472" s="38"/>
      <c r="E472" s="24"/>
      <c r="F472" s="24"/>
      <c r="G472" s="39"/>
      <c r="H472" s="23"/>
      <c r="I472" s="23"/>
      <c r="J472" s="23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2.75">
      <c r="A473" s="23"/>
      <c r="B473" s="23"/>
      <c r="C473" s="23"/>
      <c r="D473" s="38"/>
      <c r="E473" s="24"/>
      <c r="F473" s="24"/>
      <c r="G473" s="39"/>
      <c r="H473" s="23"/>
      <c r="I473" s="23"/>
      <c r="J473" s="2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2.75">
      <c r="A474" s="23"/>
      <c r="B474" s="23"/>
      <c r="C474" s="23"/>
      <c r="D474" s="38"/>
      <c r="E474" s="24"/>
      <c r="F474" s="24"/>
      <c r="G474" s="39"/>
      <c r="H474" s="23"/>
      <c r="I474" s="23"/>
      <c r="J474" s="23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>
      <c r="A475" s="23"/>
      <c r="B475" s="23"/>
      <c r="C475" s="23"/>
      <c r="D475" s="38"/>
      <c r="E475" s="24"/>
      <c r="F475" s="24"/>
      <c r="G475" s="39"/>
      <c r="H475" s="23"/>
      <c r="I475" s="23"/>
      <c r="J475" s="23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2.75">
      <c r="A476" s="23"/>
      <c r="B476" s="23"/>
      <c r="C476" s="23"/>
      <c r="D476" s="38"/>
      <c r="E476" s="24"/>
      <c r="F476" s="24"/>
      <c r="G476" s="39"/>
      <c r="H476" s="23"/>
      <c r="I476" s="23"/>
      <c r="J476" s="23"/>
      <c r="K476" s="23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2.75">
      <c r="A477" s="23"/>
      <c r="B477" s="23"/>
      <c r="C477" s="23"/>
      <c r="D477" s="38"/>
      <c r="E477" s="24"/>
      <c r="F477" s="24"/>
      <c r="G477" s="39"/>
      <c r="H477" s="23"/>
      <c r="I477" s="23"/>
      <c r="J477" s="23"/>
      <c r="K477" s="23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2.75">
      <c r="A478" s="23"/>
      <c r="B478" s="23"/>
      <c r="C478" s="23"/>
      <c r="D478" s="38"/>
      <c r="E478" s="24"/>
      <c r="F478" s="24"/>
      <c r="G478" s="39"/>
      <c r="H478" s="23"/>
      <c r="I478" s="23"/>
      <c r="J478" s="23"/>
      <c r="K478" s="23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>
      <c r="A479" s="23"/>
      <c r="B479" s="23"/>
      <c r="C479" s="23"/>
      <c r="D479" s="38"/>
      <c r="E479" s="24"/>
      <c r="F479" s="24"/>
      <c r="G479" s="39"/>
      <c r="H479" s="23"/>
      <c r="I479" s="23"/>
      <c r="J479" s="23"/>
      <c r="K479" s="23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2.75">
      <c r="A480" s="23"/>
      <c r="B480" s="23"/>
      <c r="C480" s="23"/>
      <c r="D480" s="38"/>
      <c r="E480" s="24"/>
      <c r="F480" s="24"/>
      <c r="G480" s="39"/>
      <c r="H480" s="23"/>
      <c r="I480" s="23"/>
      <c r="J480" s="23"/>
      <c r="K480" s="23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2.75">
      <c r="A481" s="23"/>
      <c r="B481" s="23"/>
      <c r="C481" s="23"/>
      <c r="D481" s="38"/>
      <c r="E481" s="24"/>
      <c r="F481" s="24"/>
      <c r="G481" s="39"/>
      <c r="H481" s="23"/>
      <c r="I481" s="23"/>
      <c r="J481" s="23"/>
      <c r="K481" s="23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2.75">
      <c r="A482" s="23"/>
      <c r="B482" s="23"/>
      <c r="C482" s="23"/>
      <c r="D482" s="38"/>
      <c r="E482" s="24"/>
      <c r="F482" s="24"/>
      <c r="G482" s="39"/>
      <c r="H482" s="23"/>
      <c r="I482" s="23"/>
      <c r="J482" s="23"/>
      <c r="K482" s="23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2.75">
      <c r="A483" s="23"/>
      <c r="B483" s="23"/>
      <c r="C483" s="23"/>
      <c r="D483" s="38"/>
      <c r="E483" s="24"/>
      <c r="F483" s="24"/>
      <c r="G483" s="39"/>
      <c r="H483" s="23"/>
      <c r="I483" s="23"/>
      <c r="J483" s="23"/>
      <c r="K483" s="2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2.75">
      <c r="A484" s="23"/>
      <c r="B484" s="23"/>
      <c r="C484" s="23"/>
      <c r="D484" s="38"/>
      <c r="E484" s="24"/>
      <c r="F484" s="24"/>
      <c r="G484" s="39"/>
      <c r="H484" s="23"/>
      <c r="I484" s="23"/>
      <c r="J484" s="23"/>
      <c r="K484" s="23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2.75">
      <c r="A485" s="23"/>
      <c r="B485" s="23"/>
      <c r="C485" s="23"/>
      <c r="D485" s="38"/>
      <c r="E485" s="24"/>
      <c r="F485" s="24"/>
      <c r="G485" s="39"/>
      <c r="H485" s="23"/>
      <c r="I485" s="23"/>
      <c r="J485" s="23"/>
      <c r="K485" s="23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2.75">
      <c r="A486" s="23"/>
      <c r="B486" s="23"/>
      <c r="C486" s="23"/>
      <c r="D486" s="38"/>
      <c r="E486" s="24"/>
      <c r="F486" s="24"/>
      <c r="G486" s="39"/>
      <c r="H486" s="23"/>
      <c r="I486" s="23"/>
      <c r="J486" s="23"/>
      <c r="K486" s="23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>
      <c r="A487" s="23"/>
      <c r="B487" s="23"/>
      <c r="C487" s="23"/>
      <c r="D487" s="38"/>
      <c r="E487" s="24"/>
      <c r="F487" s="24"/>
      <c r="G487" s="39"/>
      <c r="H487" s="23"/>
      <c r="I487" s="23"/>
      <c r="J487" s="23"/>
      <c r="K487" s="23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>
      <c r="A488" s="23"/>
      <c r="B488" s="23"/>
      <c r="C488" s="23"/>
      <c r="D488" s="38"/>
      <c r="E488" s="24"/>
      <c r="F488" s="24"/>
      <c r="G488" s="39"/>
      <c r="H488" s="23"/>
      <c r="I488" s="23"/>
      <c r="J488" s="23"/>
      <c r="K488" s="23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>
      <c r="A489" s="23"/>
      <c r="B489" s="23"/>
      <c r="C489" s="23"/>
      <c r="D489" s="38"/>
      <c r="E489" s="24"/>
      <c r="F489" s="24"/>
      <c r="G489" s="39"/>
      <c r="H489" s="23"/>
      <c r="I489" s="23"/>
      <c r="J489" s="23"/>
      <c r="K489" s="23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2.75">
      <c r="A490" s="23"/>
      <c r="B490" s="23"/>
      <c r="C490" s="23"/>
      <c r="D490" s="38"/>
      <c r="E490" s="24"/>
      <c r="F490" s="24"/>
      <c r="G490" s="39"/>
      <c r="H490" s="23"/>
      <c r="I490" s="23"/>
      <c r="J490" s="23"/>
      <c r="K490" s="23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2.75">
      <c r="A491" s="23"/>
      <c r="B491" s="23"/>
      <c r="C491" s="23"/>
      <c r="D491" s="38"/>
      <c r="E491" s="24"/>
      <c r="F491" s="24"/>
      <c r="G491" s="39"/>
      <c r="H491" s="23"/>
      <c r="I491" s="23"/>
      <c r="J491" s="23"/>
      <c r="K491" s="23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2.75">
      <c r="A492" s="23"/>
      <c r="B492" s="23"/>
      <c r="C492" s="23"/>
      <c r="D492" s="38"/>
      <c r="E492" s="24"/>
      <c r="F492" s="24"/>
      <c r="G492" s="39"/>
      <c r="H492" s="23"/>
      <c r="I492" s="23"/>
      <c r="J492" s="23"/>
      <c r="K492" s="23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2.75">
      <c r="A493" s="23"/>
      <c r="B493" s="23"/>
      <c r="C493" s="23"/>
      <c r="D493" s="38"/>
      <c r="E493" s="24"/>
      <c r="F493" s="24"/>
      <c r="G493" s="39"/>
      <c r="H493" s="23"/>
      <c r="I493" s="23"/>
      <c r="J493" s="23"/>
      <c r="K493" s="2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2.75">
      <c r="A494" s="23"/>
      <c r="B494" s="23"/>
      <c r="C494" s="23"/>
      <c r="D494" s="38"/>
      <c r="E494" s="24"/>
      <c r="F494" s="24"/>
      <c r="G494" s="39"/>
      <c r="H494" s="23"/>
      <c r="I494" s="23"/>
      <c r="J494" s="23"/>
      <c r="K494" s="23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>
      <c r="A495" s="23"/>
      <c r="B495" s="23"/>
      <c r="C495" s="23"/>
      <c r="D495" s="38"/>
      <c r="E495" s="24"/>
      <c r="F495" s="24"/>
      <c r="G495" s="39"/>
      <c r="H495" s="23"/>
      <c r="I495" s="23"/>
      <c r="J495" s="23"/>
      <c r="K495" s="23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2.75">
      <c r="A496" s="23"/>
      <c r="B496" s="23"/>
      <c r="C496" s="23"/>
      <c r="D496" s="38"/>
      <c r="E496" s="24"/>
      <c r="F496" s="24"/>
      <c r="G496" s="39"/>
      <c r="H496" s="23"/>
      <c r="I496" s="23"/>
      <c r="J496" s="23"/>
      <c r="K496" s="23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2.75">
      <c r="A497" s="23"/>
      <c r="B497" s="23"/>
      <c r="C497" s="23"/>
      <c r="D497" s="38"/>
      <c r="E497" s="24"/>
      <c r="F497" s="24"/>
      <c r="G497" s="39"/>
      <c r="H497" s="23"/>
      <c r="I497" s="23"/>
      <c r="J497" s="23"/>
      <c r="K497" s="23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>
      <c r="A498" s="23"/>
      <c r="B498" s="23"/>
      <c r="C498" s="23"/>
      <c r="D498" s="38"/>
      <c r="E498" s="24"/>
      <c r="F498" s="24"/>
      <c r="G498" s="39"/>
      <c r="H498" s="23"/>
      <c r="I498" s="23"/>
      <c r="J498" s="23"/>
      <c r="K498" s="23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2.75">
      <c r="A499" s="23"/>
      <c r="B499" s="23"/>
      <c r="C499" s="23"/>
      <c r="D499" s="38"/>
      <c r="E499" s="24"/>
      <c r="F499" s="24"/>
      <c r="G499" s="39"/>
      <c r="H499" s="23"/>
      <c r="I499" s="23"/>
      <c r="J499" s="23"/>
      <c r="K499" s="23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2.75">
      <c r="A500" s="23"/>
      <c r="B500" s="23"/>
      <c r="C500" s="23"/>
      <c r="D500" s="38"/>
      <c r="E500" s="24"/>
      <c r="F500" s="24"/>
      <c r="G500" s="39"/>
      <c r="H500" s="23"/>
      <c r="I500" s="23"/>
      <c r="J500" s="23"/>
      <c r="K500" s="23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2.75">
      <c r="A501" s="23"/>
      <c r="B501" s="23"/>
      <c r="C501" s="23"/>
      <c r="D501" s="38"/>
      <c r="E501" s="24"/>
      <c r="F501" s="24"/>
      <c r="G501" s="39"/>
      <c r="H501" s="23"/>
      <c r="I501" s="23"/>
      <c r="J501" s="23"/>
      <c r="K501" s="23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2.75">
      <c r="A502" s="23"/>
      <c r="B502" s="23"/>
      <c r="C502" s="23"/>
      <c r="D502" s="38"/>
      <c r="E502" s="24"/>
      <c r="F502" s="24"/>
      <c r="G502" s="39"/>
      <c r="H502" s="23"/>
      <c r="I502" s="23"/>
      <c r="J502" s="23"/>
      <c r="K502" s="23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2.75">
      <c r="A503" s="23"/>
      <c r="B503" s="23"/>
      <c r="C503" s="23"/>
      <c r="D503" s="38"/>
      <c r="E503" s="24"/>
      <c r="F503" s="24"/>
      <c r="G503" s="39"/>
      <c r="H503" s="23"/>
      <c r="I503" s="23"/>
      <c r="J503" s="23"/>
      <c r="K503" s="2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2.75">
      <c r="A504" s="23"/>
      <c r="B504" s="23"/>
      <c r="C504" s="23"/>
      <c r="D504" s="38"/>
      <c r="E504" s="24"/>
      <c r="F504" s="24"/>
      <c r="G504" s="39"/>
      <c r="H504" s="23"/>
      <c r="I504" s="23"/>
      <c r="J504" s="23"/>
      <c r="K504" s="23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2.75">
      <c r="A505" s="23"/>
      <c r="B505" s="23"/>
      <c r="C505" s="23"/>
      <c r="D505" s="38"/>
      <c r="E505" s="24"/>
      <c r="F505" s="24"/>
      <c r="G505" s="39"/>
      <c r="H505" s="23"/>
      <c r="I505" s="23"/>
      <c r="J505" s="23"/>
      <c r="K505" s="23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2.75">
      <c r="A506" s="23"/>
      <c r="B506" s="23"/>
      <c r="C506" s="23"/>
      <c r="D506" s="38"/>
      <c r="E506" s="24"/>
      <c r="F506" s="24"/>
      <c r="G506" s="39"/>
      <c r="H506" s="23"/>
      <c r="I506" s="23"/>
      <c r="J506" s="23"/>
      <c r="K506" s="23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2.75">
      <c r="A507" s="23"/>
      <c r="B507" s="23"/>
      <c r="C507" s="23"/>
      <c r="D507" s="38"/>
      <c r="E507" s="24"/>
      <c r="F507" s="24"/>
      <c r="G507" s="39"/>
      <c r="H507" s="23"/>
      <c r="I507" s="23"/>
      <c r="J507" s="23"/>
      <c r="K507" s="23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2.75">
      <c r="A508" s="23"/>
      <c r="B508" s="23"/>
      <c r="C508" s="23"/>
      <c r="D508" s="38"/>
      <c r="E508" s="24"/>
      <c r="F508" s="24"/>
      <c r="G508" s="39"/>
      <c r="H508" s="23"/>
      <c r="I508" s="23"/>
      <c r="J508" s="23"/>
      <c r="K508" s="23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2.75">
      <c r="A509" s="23"/>
      <c r="B509" s="23"/>
      <c r="C509" s="23"/>
      <c r="D509" s="38"/>
      <c r="E509" s="24"/>
      <c r="F509" s="24"/>
      <c r="G509" s="39"/>
      <c r="H509" s="23"/>
      <c r="I509" s="23"/>
      <c r="J509" s="23"/>
      <c r="K509" s="23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2.75">
      <c r="A510" s="23"/>
      <c r="B510" s="23"/>
      <c r="C510" s="23"/>
      <c r="D510" s="38"/>
      <c r="E510" s="24"/>
      <c r="F510" s="24"/>
      <c r="G510" s="39"/>
      <c r="H510" s="23"/>
      <c r="I510" s="23"/>
      <c r="J510" s="23"/>
      <c r="K510" s="23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2.75">
      <c r="A511" s="23"/>
      <c r="B511" s="23"/>
      <c r="C511" s="23"/>
      <c r="D511" s="38"/>
      <c r="E511" s="24"/>
      <c r="F511" s="24"/>
      <c r="G511" s="39"/>
      <c r="H511" s="23"/>
      <c r="I511" s="23"/>
      <c r="J511" s="23"/>
      <c r="K511" s="23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2.75">
      <c r="A512" s="23"/>
      <c r="B512" s="23"/>
      <c r="C512" s="23"/>
      <c r="D512" s="38"/>
      <c r="E512" s="24"/>
      <c r="F512" s="24"/>
      <c r="G512" s="39"/>
      <c r="H512" s="23"/>
      <c r="I512" s="23"/>
      <c r="J512" s="23"/>
      <c r="K512" s="23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2.75">
      <c r="A513" s="23"/>
      <c r="B513" s="23"/>
      <c r="C513" s="23"/>
      <c r="D513" s="38"/>
      <c r="E513" s="24"/>
      <c r="F513" s="24"/>
      <c r="G513" s="39"/>
      <c r="H513" s="23"/>
      <c r="I513" s="23"/>
      <c r="J513" s="23"/>
      <c r="K513" s="2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2.75">
      <c r="A514" s="23"/>
      <c r="B514" s="23"/>
      <c r="C514" s="23"/>
      <c r="D514" s="38"/>
      <c r="E514" s="24"/>
      <c r="F514" s="24"/>
      <c r="G514" s="39"/>
      <c r="H514" s="23"/>
      <c r="I514" s="23"/>
      <c r="J514" s="23"/>
      <c r="K514" s="23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2.75">
      <c r="A515" s="23"/>
      <c r="B515" s="23"/>
      <c r="C515" s="23"/>
      <c r="D515" s="38"/>
      <c r="E515" s="24"/>
      <c r="F515" s="24"/>
      <c r="G515" s="39"/>
      <c r="H515" s="23"/>
      <c r="I515" s="23"/>
      <c r="J515" s="23"/>
      <c r="K515" s="23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2.75">
      <c r="A516" s="23"/>
      <c r="B516" s="23"/>
      <c r="C516" s="23"/>
      <c r="D516" s="38"/>
      <c r="E516" s="24"/>
      <c r="F516" s="24"/>
      <c r="G516" s="39"/>
      <c r="H516" s="23"/>
      <c r="I516" s="23"/>
      <c r="J516" s="23"/>
      <c r="K516" s="23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2.75">
      <c r="A517" s="23"/>
      <c r="B517" s="23"/>
      <c r="C517" s="23"/>
      <c r="D517" s="38"/>
      <c r="E517" s="24"/>
      <c r="F517" s="24"/>
      <c r="G517" s="39"/>
      <c r="H517" s="23"/>
      <c r="I517" s="23"/>
      <c r="J517" s="23"/>
      <c r="K517" s="23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2.75">
      <c r="A518" s="23"/>
      <c r="B518" s="23"/>
      <c r="C518" s="23"/>
      <c r="D518" s="38"/>
      <c r="E518" s="24"/>
      <c r="F518" s="24"/>
      <c r="G518" s="39"/>
      <c r="H518" s="23"/>
      <c r="I518" s="23"/>
      <c r="J518" s="23"/>
      <c r="K518" s="23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2.75">
      <c r="A519" s="23"/>
      <c r="B519" s="23"/>
      <c r="C519" s="23"/>
      <c r="D519" s="38"/>
      <c r="E519" s="24"/>
      <c r="F519" s="24"/>
      <c r="G519" s="39"/>
      <c r="H519" s="23"/>
      <c r="I519" s="23"/>
      <c r="J519" s="23"/>
      <c r="K519" s="23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2.75">
      <c r="A520" s="23"/>
      <c r="B520" s="23"/>
      <c r="C520" s="23"/>
      <c r="D520" s="38"/>
      <c r="E520" s="24"/>
      <c r="F520" s="24"/>
      <c r="G520" s="39"/>
      <c r="H520" s="23"/>
      <c r="I520" s="23"/>
      <c r="J520" s="23"/>
      <c r="K520" s="23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2.75">
      <c r="A521" s="23"/>
      <c r="B521" s="23"/>
      <c r="C521" s="23"/>
      <c r="D521" s="38"/>
      <c r="E521" s="24"/>
      <c r="F521" s="24"/>
      <c r="G521" s="39"/>
      <c r="H521" s="23"/>
      <c r="I521" s="23"/>
      <c r="J521" s="23"/>
      <c r="K521" s="23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2.75">
      <c r="A522" s="23"/>
      <c r="B522" s="23"/>
      <c r="C522" s="23"/>
      <c r="D522" s="38"/>
      <c r="E522" s="24"/>
      <c r="F522" s="24"/>
      <c r="G522" s="39"/>
      <c r="H522" s="23"/>
      <c r="I522" s="23"/>
      <c r="J522" s="23"/>
      <c r="K522" s="23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2.75">
      <c r="A523" s="23"/>
      <c r="B523" s="23"/>
      <c r="C523" s="23"/>
      <c r="D523" s="38"/>
      <c r="E523" s="24"/>
      <c r="F523" s="24"/>
      <c r="G523" s="39"/>
      <c r="H523" s="23"/>
      <c r="I523" s="23"/>
      <c r="J523" s="23"/>
      <c r="K523" s="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2.75">
      <c r="A524" s="23"/>
      <c r="B524" s="23"/>
      <c r="C524" s="23"/>
      <c r="D524" s="38"/>
      <c r="E524" s="24"/>
      <c r="F524" s="24"/>
      <c r="G524" s="39"/>
      <c r="H524" s="23"/>
      <c r="I524" s="23"/>
      <c r="J524" s="23"/>
      <c r="K524" s="23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2.75">
      <c r="A525" s="23"/>
      <c r="B525" s="23"/>
      <c r="C525" s="23"/>
      <c r="D525" s="38"/>
      <c r="E525" s="24"/>
      <c r="F525" s="24"/>
      <c r="G525" s="39"/>
      <c r="H525" s="23"/>
      <c r="I525" s="23"/>
      <c r="J525" s="23"/>
      <c r="K525" s="23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2.75">
      <c r="A526" s="23"/>
      <c r="B526" s="23"/>
      <c r="C526" s="23"/>
      <c r="D526" s="38"/>
      <c r="E526" s="24"/>
      <c r="F526" s="24"/>
      <c r="G526" s="39"/>
      <c r="H526" s="23"/>
      <c r="I526" s="23"/>
      <c r="J526" s="23"/>
      <c r="K526" s="23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2.75">
      <c r="A527" s="23"/>
      <c r="B527" s="23"/>
      <c r="C527" s="23"/>
      <c r="D527" s="38"/>
      <c r="E527" s="24"/>
      <c r="F527" s="24"/>
      <c r="G527" s="39"/>
      <c r="H527" s="23"/>
      <c r="I527" s="23"/>
      <c r="J527" s="23"/>
      <c r="K527" s="23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2.75">
      <c r="A528" s="23"/>
      <c r="B528" s="23"/>
      <c r="C528" s="23"/>
      <c r="D528" s="38"/>
      <c r="E528" s="24"/>
      <c r="F528" s="24"/>
      <c r="G528" s="39"/>
      <c r="H528" s="23"/>
      <c r="I528" s="23"/>
      <c r="J528" s="23"/>
      <c r="K528" s="23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2.75">
      <c r="A529" s="23"/>
      <c r="B529" s="23"/>
      <c r="C529" s="23"/>
      <c r="D529" s="38"/>
      <c r="E529" s="24"/>
      <c r="F529" s="24"/>
      <c r="G529" s="39"/>
      <c r="H529" s="23"/>
      <c r="I529" s="23"/>
      <c r="J529" s="23"/>
      <c r="K529" s="23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2.75">
      <c r="A530" s="23"/>
      <c r="B530" s="23"/>
      <c r="C530" s="23"/>
      <c r="D530" s="38"/>
      <c r="E530" s="24"/>
      <c r="F530" s="24"/>
      <c r="G530" s="39"/>
      <c r="H530" s="23"/>
      <c r="I530" s="23"/>
      <c r="J530" s="23"/>
      <c r="K530" s="23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2.75">
      <c r="A531" s="23"/>
      <c r="B531" s="23"/>
      <c r="C531" s="23"/>
      <c r="D531" s="38"/>
      <c r="E531" s="24"/>
      <c r="F531" s="24"/>
      <c r="G531" s="39"/>
      <c r="H531" s="23"/>
      <c r="I531" s="23"/>
      <c r="J531" s="23"/>
      <c r="K531" s="23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2.75">
      <c r="A532" s="23"/>
      <c r="B532" s="23"/>
      <c r="C532" s="23"/>
      <c r="D532" s="38"/>
      <c r="E532" s="24"/>
      <c r="F532" s="24"/>
      <c r="G532" s="39"/>
      <c r="H532" s="23"/>
      <c r="I532" s="23"/>
      <c r="J532" s="23"/>
      <c r="K532" s="23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2.75">
      <c r="A533" s="23"/>
      <c r="B533" s="23"/>
      <c r="C533" s="23"/>
      <c r="D533" s="38"/>
      <c r="E533" s="24"/>
      <c r="F533" s="24"/>
      <c r="G533" s="39"/>
      <c r="H533" s="23"/>
      <c r="I533" s="23"/>
      <c r="J533" s="23"/>
      <c r="K533" s="2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2.75">
      <c r="A534" s="23"/>
      <c r="B534" s="23"/>
      <c r="C534" s="23"/>
      <c r="D534" s="38"/>
      <c r="E534" s="24"/>
      <c r="F534" s="24"/>
      <c r="G534" s="39"/>
      <c r="H534" s="23"/>
      <c r="I534" s="23"/>
      <c r="J534" s="23"/>
      <c r="K534" s="23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2.75">
      <c r="A535" s="23"/>
      <c r="B535" s="23"/>
      <c r="C535" s="23"/>
      <c r="D535" s="38"/>
      <c r="E535" s="24"/>
      <c r="F535" s="24"/>
      <c r="G535" s="39"/>
      <c r="H535" s="23"/>
      <c r="I535" s="23"/>
      <c r="J535" s="23"/>
      <c r="K535" s="23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2.75">
      <c r="A536" s="23"/>
      <c r="B536" s="23"/>
      <c r="C536" s="23"/>
      <c r="D536" s="38"/>
      <c r="E536" s="24"/>
      <c r="F536" s="24"/>
      <c r="G536" s="39"/>
      <c r="H536" s="23"/>
      <c r="I536" s="23"/>
      <c r="J536" s="23"/>
      <c r="K536" s="23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2.75">
      <c r="A537" s="23"/>
      <c r="B537" s="23"/>
      <c r="C537" s="23"/>
      <c r="D537" s="38"/>
      <c r="E537" s="24"/>
      <c r="F537" s="24"/>
      <c r="G537" s="39"/>
      <c r="H537" s="23"/>
      <c r="I537" s="23"/>
      <c r="J537" s="23"/>
      <c r="K537" s="23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2.75">
      <c r="A538" s="23"/>
      <c r="B538" s="23"/>
      <c r="C538" s="23"/>
      <c r="D538" s="38"/>
      <c r="E538" s="24"/>
      <c r="F538" s="24"/>
      <c r="G538" s="39"/>
      <c r="H538" s="23"/>
      <c r="I538" s="23"/>
      <c r="J538" s="23"/>
      <c r="K538" s="23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2.75">
      <c r="A539" s="23"/>
      <c r="B539" s="23"/>
      <c r="C539" s="23"/>
      <c r="D539" s="38"/>
      <c r="E539" s="24"/>
      <c r="F539" s="24"/>
      <c r="G539" s="39"/>
      <c r="H539" s="23"/>
      <c r="I539" s="23"/>
      <c r="J539" s="23"/>
      <c r="K539" s="23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2.75">
      <c r="A540" s="23"/>
      <c r="B540" s="23"/>
      <c r="C540" s="23"/>
      <c r="D540" s="38"/>
      <c r="E540" s="24"/>
      <c r="F540" s="24"/>
      <c r="G540" s="39"/>
      <c r="H540" s="23"/>
      <c r="I540" s="23"/>
      <c r="J540" s="23"/>
      <c r="K540" s="23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2.75">
      <c r="A541" s="23"/>
      <c r="B541" s="23"/>
      <c r="C541" s="23"/>
      <c r="D541" s="38"/>
      <c r="E541" s="24"/>
      <c r="F541" s="24"/>
      <c r="G541" s="39"/>
      <c r="H541" s="23"/>
      <c r="I541" s="23"/>
      <c r="J541" s="23"/>
      <c r="K541" s="23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2.75">
      <c r="A542" s="23"/>
      <c r="B542" s="23"/>
      <c r="C542" s="23"/>
      <c r="D542" s="38"/>
      <c r="E542" s="24"/>
      <c r="F542" s="24"/>
      <c r="G542" s="39"/>
      <c r="H542" s="23"/>
      <c r="I542" s="23"/>
      <c r="J542" s="23"/>
      <c r="K542" s="23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2.75">
      <c r="A543" s="23"/>
      <c r="B543" s="23"/>
      <c r="C543" s="23"/>
      <c r="D543" s="38"/>
      <c r="E543" s="24"/>
      <c r="F543" s="24"/>
      <c r="G543" s="39"/>
      <c r="H543" s="23"/>
      <c r="I543" s="23"/>
      <c r="J543" s="23"/>
      <c r="K543" s="2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2.75">
      <c r="A544" s="23"/>
      <c r="B544" s="23"/>
      <c r="C544" s="23"/>
      <c r="D544" s="38"/>
      <c r="E544" s="24"/>
      <c r="F544" s="24"/>
      <c r="G544" s="39"/>
      <c r="H544" s="23"/>
      <c r="I544" s="23"/>
      <c r="J544" s="23"/>
      <c r="K544" s="23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2.75">
      <c r="A545" s="23"/>
      <c r="B545" s="23"/>
      <c r="C545" s="23"/>
      <c r="D545" s="38"/>
      <c r="E545" s="24"/>
      <c r="F545" s="24"/>
      <c r="G545" s="39"/>
      <c r="H545" s="23"/>
      <c r="I545" s="23"/>
      <c r="J545" s="23"/>
      <c r="K545" s="23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>
      <c r="A546" s="23"/>
      <c r="B546" s="23"/>
      <c r="C546" s="23"/>
      <c r="D546" s="38"/>
      <c r="E546" s="24"/>
      <c r="F546" s="24"/>
      <c r="G546" s="39"/>
      <c r="H546" s="23"/>
      <c r="I546" s="23"/>
      <c r="J546" s="23"/>
      <c r="K546" s="23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>
      <c r="A547" s="23"/>
      <c r="B547" s="23"/>
      <c r="C547" s="23"/>
      <c r="D547" s="38"/>
      <c r="E547" s="24"/>
      <c r="F547" s="24"/>
      <c r="G547" s="39"/>
      <c r="H547" s="23"/>
      <c r="I547" s="23"/>
      <c r="J547" s="23"/>
      <c r="K547" s="23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>
      <c r="A548" s="23"/>
      <c r="B548" s="23"/>
      <c r="C548" s="23"/>
      <c r="D548" s="38"/>
      <c r="E548" s="24"/>
      <c r="F548" s="24"/>
      <c r="G548" s="39"/>
      <c r="H548" s="23"/>
      <c r="I548" s="23"/>
      <c r="J548" s="23"/>
      <c r="K548" s="23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>
      <c r="A549" s="23"/>
      <c r="B549" s="23"/>
      <c r="C549" s="23"/>
      <c r="D549" s="38"/>
      <c r="E549" s="24"/>
      <c r="F549" s="24"/>
      <c r="G549" s="39"/>
      <c r="H549" s="23"/>
      <c r="I549" s="23"/>
      <c r="J549" s="23"/>
      <c r="K549" s="23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>
      <c r="A550" s="23"/>
      <c r="B550" s="23"/>
      <c r="C550" s="23"/>
      <c r="D550" s="38"/>
      <c r="E550" s="24"/>
      <c r="F550" s="24"/>
      <c r="G550" s="39"/>
      <c r="H550" s="23"/>
      <c r="I550" s="23"/>
      <c r="J550" s="23"/>
      <c r="K550" s="23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>
      <c r="A551" s="23"/>
      <c r="B551" s="23"/>
      <c r="C551" s="23"/>
      <c r="D551" s="38"/>
      <c r="E551" s="24"/>
      <c r="F551" s="24"/>
      <c r="G551" s="39"/>
      <c r="H551" s="23"/>
      <c r="I551" s="23"/>
      <c r="J551" s="23"/>
      <c r="K551" s="23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>
      <c r="A552" s="23"/>
      <c r="B552" s="23"/>
      <c r="C552" s="23"/>
      <c r="D552" s="38"/>
      <c r="E552" s="24"/>
      <c r="F552" s="24"/>
      <c r="G552" s="39"/>
      <c r="H552" s="23"/>
      <c r="I552" s="23"/>
      <c r="J552" s="23"/>
      <c r="K552" s="23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2.75">
      <c r="A553" s="23"/>
      <c r="B553" s="23"/>
      <c r="C553" s="23"/>
      <c r="D553" s="38"/>
      <c r="E553" s="24"/>
      <c r="F553" s="24"/>
      <c r="G553" s="39"/>
      <c r="H553" s="23"/>
      <c r="I553" s="23"/>
      <c r="J553" s="23"/>
      <c r="K553" s="2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>
      <c r="A554" s="23"/>
      <c r="B554" s="23"/>
      <c r="C554" s="23"/>
      <c r="D554" s="38"/>
      <c r="E554" s="24"/>
      <c r="F554" s="24"/>
      <c r="G554" s="39"/>
      <c r="H554" s="23"/>
      <c r="I554" s="23"/>
      <c r="J554" s="23"/>
      <c r="K554" s="23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>
      <c r="A555" s="23"/>
      <c r="B555" s="23"/>
      <c r="C555" s="23"/>
      <c r="D555" s="38"/>
      <c r="E555" s="24"/>
      <c r="F555" s="24"/>
      <c r="G555" s="39"/>
      <c r="H555" s="23"/>
      <c r="I555" s="23"/>
      <c r="J555" s="23"/>
      <c r="K555" s="23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2.75">
      <c r="A556" s="23"/>
      <c r="B556" s="23"/>
      <c r="C556" s="23"/>
      <c r="D556" s="38"/>
      <c r="E556" s="24"/>
      <c r="F556" s="24"/>
      <c r="G556" s="39"/>
      <c r="H556" s="23"/>
      <c r="I556" s="23"/>
      <c r="J556" s="23"/>
      <c r="K556" s="23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2.75">
      <c r="A557" s="23"/>
      <c r="B557" s="23"/>
      <c r="C557" s="23"/>
      <c r="D557" s="38"/>
      <c r="E557" s="24"/>
      <c r="F557" s="24"/>
      <c r="G557" s="39"/>
      <c r="H557" s="23"/>
      <c r="I557" s="23"/>
      <c r="J557" s="23"/>
      <c r="K557" s="23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>
      <c r="A558" s="23"/>
      <c r="B558" s="23"/>
      <c r="C558" s="23"/>
      <c r="D558" s="38"/>
      <c r="E558" s="24"/>
      <c r="F558" s="24"/>
      <c r="G558" s="39"/>
      <c r="H558" s="23"/>
      <c r="I558" s="23"/>
      <c r="J558" s="23"/>
      <c r="K558" s="23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2.75">
      <c r="A559" s="23"/>
      <c r="B559" s="23"/>
      <c r="C559" s="23"/>
      <c r="D559" s="38"/>
      <c r="E559" s="24"/>
      <c r="F559" s="24"/>
      <c r="G559" s="39"/>
      <c r="H559" s="23"/>
      <c r="I559" s="23"/>
      <c r="J559" s="23"/>
      <c r="K559" s="23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>
      <c r="A560" s="23"/>
      <c r="B560" s="23"/>
      <c r="C560" s="23"/>
      <c r="D560" s="38"/>
      <c r="E560" s="24"/>
      <c r="F560" s="24"/>
      <c r="G560" s="39"/>
      <c r="H560" s="23"/>
      <c r="I560" s="23"/>
      <c r="J560" s="23"/>
      <c r="K560" s="23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2.75">
      <c r="A561" s="23"/>
      <c r="B561" s="23"/>
      <c r="C561" s="23"/>
      <c r="D561" s="38"/>
      <c r="E561" s="24"/>
      <c r="F561" s="24"/>
      <c r="G561" s="39"/>
      <c r="H561" s="23"/>
      <c r="I561" s="23"/>
      <c r="J561" s="23"/>
      <c r="K561" s="23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2.75">
      <c r="A562" s="23"/>
      <c r="B562" s="23"/>
      <c r="C562" s="23"/>
      <c r="D562" s="38"/>
      <c r="E562" s="24"/>
      <c r="F562" s="24"/>
      <c r="G562" s="39"/>
      <c r="H562" s="23"/>
      <c r="I562" s="23"/>
      <c r="J562" s="23"/>
      <c r="K562" s="23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>
      <c r="A563" s="23"/>
      <c r="B563" s="23"/>
      <c r="C563" s="23"/>
      <c r="D563" s="38"/>
      <c r="E563" s="24"/>
      <c r="F563" s="24"/>
      <c r="G563" s="39"/>
      <c r="H563" s="23"/>
      <c r="I563" s="23"/>
      <c r="J563" s="23"/>
      <c r="K563" s="2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2.75">
      <c r="A564" s="23"/>
      <c r="B564" s="23"/>
      <c r="C564" s="23"/>
      <c r="D564" s="38"/>
      <c r="E564" s="24"/>
      <c r="F564" s="24"/>
      <c r="G564" s="39"/>
      <c r="H564" s="23"/>
      <c r="I564" s="23"/>
      <c r="J564" s="23"/>
      <c r="K564" s="23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2.75">
      <c r="A565" s="23"/>
      <c r="B565" s="23"/>
      <c r="C565" s="23"/>
      <c r="D565" s="38"/>
      <c r="E565" s="24"/>
      <c r="F565" s="24"/>
      <c r="G565" s="39"/>
      <c r="H565" s="23"/>
      <c r="I565" s="23"/>
      <c r="J565" s="23"/>
      <c r="K565" s="23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2.75">
      <c r="A566" s="23"/>
      <c r="B566" s="23"/>
      <c r="C566" s="23"/>
      <c r="D566" s="38"/>
      <c r="E566" s="24"/>
      <c r="F566" s="24"/>
      <c r="G566" s="39"/>
      <c r="H566" s="23"/>
      <c r="I566" s="23"/>
      <c r="J566" s="23"/>
      <c r="K566" s="23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2.75">
      <c r="A567" s="23"/>
      <c r="B567" s="23"/>
      <c r="C567" s="23"/>
      <c r="D567" s="38"/>
      <c r="E567" s="24"/>
      <c r="F567" s="24"/>
      <c r="G567" s="39"/>
      <c r="H567" s="23"/>
      <c r="I567" s="23"/>
      <c r="J567" s="23"/>
      <c r="K567" s="23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2.75">
      <c r="A568" s="23"/>
      <c r="B568" s="23"/>
      <c r="C568" s="23"/>
      <c r="D568" s="38"/>
      <c r="E568" s="24"/>
      <c r="F568" s="24"/>
      <c r="G568" s="39"/>
      <c r="H568" s="23"/>
      <c r="I568" s="23"/>
      <c r="J568" s="23"/>
      <c r="K568" s="23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2.75">
      <c r="A569" s="23"/>
      <c r="B569" s="23"/>
      <c r="C569" s="23"/>
      <c r="D569" s="38"/>
      <c r="E569" s="24"/>
      <c r="F569" s="24"/>
      <c r="G569" s="39"/>
      <c r="H569" s="23"/>
      <c r="I569" s="23"/>
      <c r="J569" s="23"/>
      <c r="K569" s="23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2.75">
      <c r="A570" s="23"/>
      <c r="B570" s="23"/>
      <c r="C570" s="23"/>
      <c r="D570" s="38"/>
      <c r="E570" s="24"/>
      <c r="F570" s="24"/>
      <c r="G570" s="39"/>
      <c r="H570" s="23"/>
      <c r="I570" s="23"/>
      <c r="J570" s="23"/>
      <c r="K570" s="23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2.75">
      <c r="A571" s="23"/>
      <c r="B571" s="23"/>
      <c r="C571" s="23"/>
      <c r="D571" s="38"/>
      <c r="E571" s="24"/>
      <c r="F571" s="24"/>
      <c r="G571" s="39"/>
      <c r="H571" s="23"/>
      <c r="I571" s="23"/>
      <c r="J571" s="23"/>
      <c r="K571" s="23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2.75">
      <c r="A572" s="23"/>
      <c r="B572" s="23"/>
      <c r="C572" s="23"/>
      <c r="D572" s="38"/>
      <c r="E572" s="24"/>
      <c r="F572" s="24"/>
      <c r="G572" s="39"/>
      <c r="H572" s="23"/>
      <c r="I572" s="23"/>
      <c r="J572" s="23"/>
      <c r="K572" s="23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2.75">
      <c r="A573" s="23"/>
      <c r="B573" s="23"/>
      <c r="C573" s="23"/>
      <c r="D573" s="38"/>
      <c r="E573" s="24"/>
      <c r="F573" s="24"/>
      <c r="G573" s="39"/>
      <c r="H573" s="23"/>
      <c r="I573" s="23"/>
      <c r="J573" s="23"/>
      <c r="K573" s="2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2.75">
      <c r="A574" s="23"/>
      <c r="B574" s="23"/>
      <c r="C574" s="23"/>
      <c r="D574" s="38"/>
      <c r="E574" s="24"/>
      <c r="F574" s="24"/>
      <c r="G574" s="39"/>
      <c r="H574" s="23"/>
      <c r="I574" s="23"/>
      <c r="J574" s="23"/>
      <c r="K574" s="23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</sheetData>
  <sheetProtection selectLockedCells="1" selectUnlockedCells="1"/>
  <mergeCells count="6">
    <mergeCell ref="B2:D2"/>
    <mergeCell ref="B3:D3"/>
    <mergeCell ref="B4:D4"/>
    <mergeCell ref="B5:D5"/>
    <mergeCell ref="B6:D6"/>
    <mergeCell ref="B54:J9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4"/>
  <oleObjects>
    <oleObject progId="" shapeId="1651026700" r:id="rId1"/>
    <oleObject progId="" shapeId="1651246668" r:id="rId2"/>
    <oleObject progId="" shapeId="165126384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I23" sqref="I23"/>
    </sheetView>
  </sheetViews>
  <sheetFormatPr defaultColWidth="8.00390625" defaultRowHeight="12.75"/>
  <cols>
    <col min="1" max="16384" width="9.00390625" style="0" customWidth="1"/>
  </cols>
  <sheetData>
    <row r="1" s="23" customFormat="1" ht="12.75"/>
    <row r="2" s="23" customFormat="1" ht="12.75"/>
    <row r="3" s="23" customFormat="1" ht="12.75"/>
    <row r="4" s="23" customFormat="1" ht="12.75"/>
    <row r="5" s="23" customFormat="1" ht="12.75"/>
    <row r="6" s="23" customFormat="1" ht="12.75"/>
    <row r="7" s="23" customFormat="1" ht="12.75"/>
    <row r="8" s="23" customFormat="1" ht="12.75"/>
    <row r="9" s="23" customFormat="1" ht="12.75"/>
    <row r="10" s="23" customFormat="1" ht="12.75"/>
    <row r="11" s="23" customFormat="1" ht="12.75"/>
    <row r="12" s="23" customFormat="1" ht="12.75"/>
    <row r="13" s="23" customFormat="1" ht="12.75"/>
    <row r="14" s="23" customFormat="1" ht="12.75"/>
    <row r="15" s="23" customFormat="1" ht="12.75"/>
    <row r="16" s="23" customFormat="1" ht="12.75"/>
    <row r="17" s="23" customFormat="1" ht="12.75"/>
    <row r="18" s="23" customFormat="1" ht="12.75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E7" sqref="E7"/>
    </sheetView>
  </sheetViews>
  <sheetFormatPr defaultColWidth="8.00390625" defaultRowHeight="12.75"/>
  <cols>
    <col min="1" max="1" width="20.57421875" style="0" customWidth="1"/>
    <col min="2" max="2" width="12.140625" style="0" customWidth="1"/>
    <col min="3" max="3" width="24.140625" style="0" customWidth="1"/>
    <col min="4" max="4" width="12.57421875" style="0" customWidth="1"/>
    <col min="5" max="5" width="22.00390625" style="0" customWidth="1"/>
    <col min="6" max="6" width="24.140625" style="0" customWidth="1"/>
    <col min="7" max="16384" width="9.00390625" style="0" customWidth="1"/>
  </cols>
  <sheetData>
    <row r="1" spans="1:6" ht="12.75">
      <c r="A1" s="40" t="s">
        <v>77</v>
      </c>
      <c r="B1" s="41" t="s">
        <v>78</v>
      </c>
      <c r="C1" s="42" t="s">
        <v>79</v>
      </c>
      <c r="D1" s="43" t="s">
        <v>80</v>
      </c>
      <c r="E1" s="43" t="s">
        <v>81</v>
      </c>
      <c r="F1" s="44" t="s">
        <v>82</v>
      </c>
    </row>
    <row r="2" spans="1:6" ht="12.75">
      <c r="A2" s="5">
        <v>0</v>
      </c>
      <c r="B2" s="45">
        <f aca="true" t="shared" si="0" ref="B2:B102">Ra-F*IF(A2&gt;af,1,0)-wa*IF(A2&gt;aw,A2-aw,0)-(wL-wa)*IF(A2&gt;aw,(A2-aw)^2,0)/(2*(L-aw))</f>
        <v>207.025</v>
      </c>
      <c r="C2" s="45">
        <f aca="true" t="shared" si="1" ref="C2:C102">Ma+Ra*A2-F*IF(A2&gt;af,A2-af,0)-wa*IF(A2&gt;aw,(A2-aw)^2,0)/2-(wL-wa)*IF(A2&gt;aw,(A2-aw)^3,0)/(6*(L-aw))+M*IF(A2&gt;am,1,0)</f>
        <v>0</v>
      </c>
      <c r="D2" s="46">
        <f aca="true" t="shared" si="2" ref="D2:D102">C2*cc/I</f>
        <v>0</v>
      </c>
      <c r="E2" s="47">
        <f aca="true" t="shared" si="3" ref="E2:E102">1000*(ta+(Ma*A2+Ra*A2^2/2-F*IF(A2&gt;af,(A2-af)^2,0)/2-wa*IF(A2&gt;aw,(A2-aw)^3,0)/6-(wL-wa)*IF(A2&gt;aw,(A2-aw)^4,0)/(24*(L-aw))+M*IF(A2&gt;am,A2-am,0))/(E*I))</f>
        <v>-1.2130629875</v>
      </c>
      <c r="F2" s="46">
        <f aca="true" t="shared" si="4" ref="F2:F102">1000*(da+ta*A2+(Ma*A2^2/2+Ra*A2^3/6-F*IF(A2&gt;af,(A2-af)^3,0)/6-wa*IF(A2&gt;aw,(A2-aw)^4,0)/24-(wL-wa)*IF(A2&gt;aw,(A2-aw)^5,0)/(120*(L-aw))+M*IF(A2&gt;am,(A2-am)^2,0)/2)/(E*I))</f>
        <v>0</v>
      </c>
    </row>
    <row r="3" spans="1:6" ht="12.75">
      <c r="A3" s="5">
        <f aca="true" t="shared" si="5" ref="A3:A102">A2+Linc</f>
        <v>1</v>
      </c>
      <c r="B3" s="45">
        <f t="shared" si="0"/>
        <v>207.025</v>
      </c>
      <c r="C3" s="45">
        <f t="shared" si="1"/>
        <v>207.025</v>
      </c>
      <c r="D3" s="46">
        <f t="shared" si="2"/>
        <v>1.24215</v>
      </c>
      <c r="E3" s="47">
        <f t="shared" si="3"/>
        <v>-1.2124419125</v>
      </c>
      <c r="F3" s="46">
        <f t="shared" si="4"/>
        <v>-1.2128559625000002</v>
      </c>
    </row>
    <row r="4" spans="1:6" ht="12.75">
      <c r="A4" s="5">
        <f t="shared" si="5"/>
        <v>2</v>
      </c>
      <c r="B4" s="45">
        <f t="shared" si="0"/>
        <v>207.025</v>
      </c>
      <c r="C4" s="45">
        <f t="shared" si="1"/>
        <v>414.05</v>
      </c>
      <c r="D4" s="46">
        <f t="shared" si="2"/>
        <v>2.4843</v>
      </c>
      <c r="E4" s="47">
        <f t="shared" si="3"/>
        <v>-1.2105786875000002</v>
      </c>
      <c r="F4" s="46">
        <f t="shared" si="4"/>
        <v>-2.4244697750000004</v>
      </c>
    </row>
    <row r="5" spans="1:6" ht="12.75">
      <c r="A5" s="5">
        <f t="shared" si="5"/>
        <v>3</v>
      </c>
      <c r="B5" s="45">
        <f t="shared" si="0"/>
        <v>207.025</v>
      </c>
      <c r="C5" s="45">
        <f t="shared" si="1"/>
        <v>621.075</v>
      </c>
      <c r="D5" s="46">
        <f t="shared" si="2"/>
        <v>3.7264500000000003</v>
      </c>
      <c r="E5" s="47">
        <f t="shared" si="3"/>
        <v>-1.2074733125000001</v>
      </c>
      <c r="F5" s="46">
        <f t="shared" si="4"/>
        <v>-3.6335992875000005</v>
      </c>
    </row>
    <row r="6" spans="1:6" ht="12.75">
      <c r="A6" s="5">
        <f t="shared" si="5"/>
        <v>4</v>
      </c>
      <c r="B6" s="45">
        <f t="shared" si="0"/>
        <v>207.025</v>
      </c>
      <c r="C6" s="45">
        <f t="shared" si="1"/>
        <v>828.1</v>
      </c>
      <c r="D6" s="46">
        <f t="shared" si="2"/>
        <v>4.9686</v>
      </c>
      <c r="E6" s="47">
        <f t="shared" si="3"/>
        <v>-1.2031257875</v>
      </c>
      <c r="F6" s="46">
        <f t="shared" si="4"/>
        <v>-4.83900235</v>
      </c>
    </row>
    <row r="7" spans="1:6" ht="12.75">
      <c r="A7" s="5">
        <f t="shared" si="5"/>
        <v>5</v>
      </c>
      <c r="B7" s="45">
        <f t="shared" si="0"/>
        <v>207.025</v>
      </c>
      <c r="C7" s="45">
        <f t="shared" si="1"/>
        <v>1035.125</v>
      </c>
      <c r="D7" s="46">
        <f t="shared" si="2"/>
        <v>6.210750000000001</v>
      </c>
      <c r="E7" s="47">
        <f t="shared" si="3"/>
        <v>-1.1975361125000001</v>
      </c>
      <c r="F7" s="46">
        <f t="shared" si="4"/>
        <v>-6.039436812500001</v>
      </c>
    </row>
    <row r="8" spans="1:6" ht="12.75">
      <c r="A8" s="5">
        <f t="shared" si="5"/>
        <v>6</v>
      </c>
      <c r="B8" s="45">
        <f t="shared" si="0"/>
        <v>207.025</v>
      </c>
      <c r="C8" s="45">
        <f t="shared" si="1"/>
        <v>1242.15</v>
      </c>
      <c r="D8" s="46">
        <f t="shared" si="2"/>
        <v>7.4529000000000005</v>
      </c>
      <c r="E8" s="47">
        <f t="shared" si="3"/>
        <v>-1.1907042875000002</v>
      </c>
      <c r="F8" s="46">
        <f t="shared" si="4"/>
        <v>-7.233660525000001</v>
      </c>
    </row>
    <row r="9" spans="1:6" ht="12.75">
      <c r="A9" s="5">
        <f t="shared" si="5"/>
        <v>7</v>
      </c>
      <c r="B9" s="45">
        <f t="shared" si="0"/>
        <v>207.025</v>
      </c>
      <c r="C9" s="45">
        <f t="shared" si="1"/>
        <v>1449.175</v>
      </c>
      <c r="D9" s="46">
        <f t="shared" si="2"/>
        <v>8.69505</v>
      </c>
      <c r="E9" s="47">
        <f t="shared" si="3"/>
        <v>-1.1826303125000002</v>
      </c>
      <c r="F9" s="46">
        <f t="shared" si="4"/>
        <v>-8.420431337500002</v>
      </c>
    </row>
    <row r="10" spans="1:6" ht="12.75">
      <c r="A10" s="5">
        <f t="shared" si="5"/>
        <v>8</v>
      </c>
      <c r="B10" s="45">
        <f t="shared" si="0"/>
        <v>207.025</v>
      </c>
      <c r="C10" s="45">
        <f t="shared" si="1"/>
        <v>1656.2</v>
      </c>
      <c r="D10" s="46">
        <f t="shared" si="2"/>
        <v>9.9372</v>
      </c>
      <c r="E10" s="47">
        <f t="shared" si="3"/>
        <v>-1.1733141875000002</v>
      </c>
      <c r="F10" s="46">
        <f t="shared" si="4"/>
        <v>-9.5985071</v>
      </c>
    </row>
    <row r="11" spans="1:6" ht="12.75">
      <c r="A11" s="5">
        <f t="shared" si="5"/>
        <v>9</v>
      </c>
      <c r="B11" s="45">
        <f t="shared" si="0"/>
        <v>207.025</v>
      </c>
      <c r="C11" s="45">
        <f t="shared" si="1"/>
        <v>1863.2250000000001</v>
      </c>
      <c r="D11" s="46">
        <f t="shared" si="2"/>
        <v>11.179350000000001</v>
      </c>
      <c r="E11" s="47">
        <f t="shared" si="3"/>
        <v>-1.1627559125000002</v>
      </c>
      <c r="F11" s="46">
        <f t="shared" si="4"/>
        <v>-10.7666456625</v>
      </c>
    </row>
    <row r="12" spans="1:6" ht="12.75">
      <c r="A12" s="5">
        <f t="shared" si="5"/>
        <v>10</v>
      </c>
      <c r="B12" s="45">
        <f t="shared" si="0"/>
        <v>202.025</v>
      </c>
      <c r="C12" s="45">
        <f t="shared" si="1"/>
        <v>2067.75</v>
      </c>
      <c r="D12" s="46">
        <f t="shared" si="2"/>
        <v>12.406500000000001</v>
      </c>
      <c r="E12" s="47">
        <f t="shared" si="3"/>
        <v>-1.1509604875000001</v>
      </c>
      <c r="F12" s="46">
        <f t="shared" si="4"/>
        <v>-11.923606125000001</v>
      </c>
    </row>
    <row r="13" spans="1:6" ht="12.75">
      <c r="A13" s="5">
        <f t="shared" si="5"/>
        <v>11</v>
      </c>
      <c r="B13" s="45">
        <f t="shared" si="0"/>
        <v>197.025</v>
      </c>
      <c r="C13" s="45">
        <f t="shared" si="1"/>
        <v>2267.275</v>
      </c>
      <c r="D13" s="46">
        <f t="shared" si="2"/>
        <v>13.603650000000002</v>
      </c>
      <c r="E13" s="47">
        <f t="shared" si="3"/>
        <v>-1.1379529125</v>
      </c>
      <c r="F13" s="46">
        <f t="shared" si="4"/>
        <v>-13.068162587500003</v>
      </c>
    </row>
    <row r="14" spans="1:6" ht="12.75">
      <c r="A14" s="5">
        <f t="shared" si="5"/>
        <v>12</v>
      </c>
      <c r="B14" s="45">
        <f t="shared" si="0"/>
        <v>192.025</v>
      </c>
      <c r="C14" s="45">
        <f t="shared" si="1"/>
        <v>2461.8</v>
      </c>
      <c r="D14" s="46">
        <f t="shared" si="2"/>
        <v>14.770800000000001</v>
      </c>
      <c r="E14" s="47">
        <f t="shared" si="3"/>
        <v>-1.1237631875000003</v>
      </c>
      <c r="F14" s="46">
        <f t="shared" si="4"/>
        <v>-14.199117900000003</v>
      </c>
    </row>
    <row r="15" spans="1:6" ht="12.75">
      <c r="A15" s="5">
        <f t="shared" si="5"/>
        <v>13</v>
      </c>
      <c r="B15" s="45">
        <f t="shared" si="0"/>
        <v>187.025</v>
      </c>
      <c r="C15" s="45">
        <f t="shared" si="1"/>
        <v>2651.3250000000003</v>
      </c>
      <c r="D15" s="46">
        <f t="shared" si="2"/>
        <v>15.907950000000003</v>
      </c>
      <c r="E15" s="47">
        <f t="shared" si="3"/>
        <v>-1.1084213125000002</v>
      </c>
      <c r="F15" s="46">
        <f t="shared" si="4"/>
        <v>-15.3153049125</v>
      </c>
    </row>
    <row r="16" spans="1:6" ht="12.75">
      <c r="A16" s="5">
        <f t="shared" si="5"/>
        <v>14</v>
      </c>
      <c r="B16" s="45">
        <f t="shared" si="0"/>
        <v>182.025</v>
      </c>
      <c r="C16" s="45">
        <f t="shared" si="1"/>
        <v>2835.85</v>
      </c>
      <c r="D16" s="46">
        <f t="shared" si="2"/>
        <v>17.0151</v>
      </c>
      <c r="E16" s="47">
        <f t="shared" si="3"/>
        <v>-1.0919572875</v>
      </c>
      <c r="F16" s="46">
        <f t="shared" si="4"/>
        <v>-16.415586475000005</v>
      </c>
    </row>
    <row r="17" spans="1:6" ht="12.75">
      <c r="A17" s="5">
        <f t="shared" si="5"/>
        <v>15</v>
      </c>
      <c r="B17" s="45">
        <f t="shared" si="0"/>
        <v>177.025</v>
      </c>
      <c r="C17" s="45">
        <f t="shared" si="1"/>
        <v>3015.375</v>
      </c>
      <c r="D17" s="46">
        <f t="shared" si="2"/>
        <v>18.09225</v>
      </c>
      <c r="E17" s="47">
        <f t="shared" si="3"/>
        <v>-1.0744011125000001</v>
      </c>
      <c r="F17" s="46">
        <f t="shared" si="4"/>
        <v>-17.4988554375</v>
      </c>
    </row>
    <row r="18" spans="1:6" ht="12.75">
      <c r="A18" s="5">
        <f t="shared" si="5"/>
        <v>16</v>
      </c>
      <c r="B18" s="45">
        <f t="shared" si="0"/>
        <v>172.025</v>
      </c>
      <c r="C18" s="45">
        <f t="shared" si="1"/>
        <v>3189.9</v>
      </c>
      <c r="D18" s="46">
        <f t="shared" si="2"/>
        <v>19.139400000000002</v>
      </c>
      <c r="E18" s="47">
        <f t="shared" si="3"/>
        <v>-1.0557827875000003</v>
      </c>
      <c r="F18" s="46">
        <f t="shared" si="4"/>
        <v>-18.564034650000004</v>
      </c>
    </row>
    <row r="19" spans="1:6" ht="12.75">
      <c r="A19" s="5">
        <f t="shared" si="5"/>
        <v>17</v>
      </c>
      <c r="B19" s="45">
        <f t="shared" si="0"/>
        <v>167.025</v>
      </c>
      <c r="C19" s="45">
        <f t="shared" si="1"/>
        <v>3359.425</v>
      </c>
      <c r="D19" s="46">
        <f t="shared" si="2"/>
        <v>20.156550000000003</v>
      </c>
      <c r="E19" s="47">
        <f t="shared" si="3"/>
        <v>-1.0361323125000002</v>
      </c>
      <c r="F19" s="46">
        <f t="shared" si="4"/>
        <v>-19.6100769625</v>
      </c>
    </row>
    <row r="20" spans="1:6" ht="12.75">
      <c r="A20" s="5">
        <f t="shared" si="5"/>
        <v>18</v>
      </c>
      <c r="B20" s="45">
        <f t="shared" si="0"/>
        <v>162.025</v>
      </c>
      <c r="C20" s="45">
        <f t="shared" si="1"/>
        <v>3523.9500000000003</v>
      </c>
      <c r="D20" s="46">
        <f t="shared" si="2"/>
        <v>21.143700000000003</v>
      </c>
      <c r="E20" s="47">
        <f t="shared" si="3"/>
        <v>-1.0154796875000003</v>
      </c>
      <c r="F20" s="46">
        <f t="shared" si="4"/>
        <v>-20.635965225</v>
      </c>
    </row>
    <row r="21" spans="1:6" ht="12.75">
      <c r="A21" s="5">
        <f t="shared" si="5"/>
        <v>19</v>
      </c>
      <c r="B21" s="45">
        <f t="shared" si="0"/>
        <v>157.025</v>
      </c>
      <c r="C21" s="45">
        <f t="shared" si="1"/>
        <v>3683.475</v>
      </c>
      <c r="D21" s="46">
        <f t="shared" si="2"/>
        <v>22.10085</v>
      </c>
      <c r="E21" s="47">
        <f t="shared" si="3"/>
        <v>-0.9938549125000002</v>
      </c>
      <c r="F21" s="46">
        <f t="shared" si="4"/>
        <v>-21.6407122875</v>
      </c>
    </row>
    <row r="22" spans="1:6" ht="12.75">
      <c r="A22" s="5">
        <f t="shared" si="5"/>
        <v>20</v>
      </c>
      <c r="B22" s="45">
        <f t="shared" si="0"/>
        <v>152.025</v>
      </c>
      <c r="C22" s="45">
        <f t="shared" si="1"/>
        <v>3838</v>
      </c>
      <c r="D22" s="46">
        <f t="shared" si="2"/>
        <v>23.028000000000002</v>
      </c>
      <c r="E22" s="47">
        <f t="shared" si="3"/>
        <v>-0.9712879875000001</v>
      </c>
      <c r="F22" s="46">
        <f t="shared" si="4"/>
        <v>-22.623361000000003</v>
      </c>
    </row>
    <row r="23" spans="1:6" ht="12.75">
      <c r="A23" s="5">
        <f t="shared" si="5"/>
        <v>21</v>
      </c>
      <c r="B23" s="45">
        <f t="shared" si="0"/>
        <v>147.025</v>
      </c>
      <c r="C23" s="45">
        <f t="shared" si="1"/>
        <v>3987.5250000000005</v>
      </c>
      <c r="D23" s="46">
        <f t="shared" si="2"/>
        <v>23.925150000000006</v>
      </c>
      <c r="E23" s="47">
        <f t="shared" si="3"/>
        <v>-0.9478089125000001</v>
      </c>
      <c r="F23" s="46">
        <f t="shared" si="4"/>
        <v>-23.5829842125</v>
      </c>
    </row>
    <row r="24" spans="1:6" ht="12.75">
      <c r="A24" s="5">
        <f t="shared" si="5"/>
        <v>22</v>
      </c>
      <c r="B24" s="45">
        <f t="shared" si="0"/>
        <v>142.025</v>
      </c>
      <c r="C24" s="45">
        <f t="shared" si="1"/>
        <v>4132.05</v>
      </c>
      <c r="D24" s="46">
        <f t="shared" si="2"/>
        <v>24.7923</v>
      </c>
      <c r="E24" s="47">
        <f t="shared" si="3"/>
        <v>-0.9234476875000002</v>
      </c>
      <c r="F24" s="46">
        <f t="shared" si="4"/>
        <v>-24.518684775000004</v>
      </c>
    </row>
    <row r="25" spans="1:6" ht="12.75">
      <c r="A25" s="5">
        <f t="shared" si="5"/>
        <v>23</v>
      </c>
      <c r="B25" s="45">
        <f t="shared" si="0"/>
        <v>137.025</v>
      </c>
      <c r="C25" s="45">
        <f t="shared" si="1"/>
        <v>4271.575</v>
      </c>
      <c r="D25" s="46">
        <f t="shared" si="2"/>
        <v>25.629450000000002</v>
      </c>
      <c r="E25" s="47">
        <f t="shared" si="3"/>
        <v>-0.8982343125000002</v>
      </c>
      <c r="F25" s="46">
        <f t="shared" si="4"/>
        <v>-25.429595537500006</v>
      </c>
    </row>
    <row r="26" spans="1:6" ht="12.75">
      <c r="A26" s="5">
        <f t="shared" si="5"/>
        <v>24</v>
      </c>
      <c r="B26" s="45">
        <f t="shared" si="0"/>
        <v>132.025</v>
      </c>
      <c r="C26" s="45">
        <f t="shared" si="1"/>
        <v>4406.1</v>
      </c>
      <c r="D26" s="46">
        <f t="shared" si="2"/>
        <v>26.436600000000002</v>
      </c>
      <c r="E26" s="47">
        <f t="shared" si="3"/>
        <v>-0.8721987875000001</v>
      </c>
      <c r="F26" s="46">
        <f t="shared" si="4"/>
        <v>-26.314879350000005</v>
      </c>
    </row>
    <row r="27" spans="1:6" ht="12.75">
      <c r="A27" s="5">
        <f t="shared" si="5"/>
        <v>25</v>
      </c>
      <c r="B27" s="45">
        <f t="shared" si="0"/>
        <v>127.025</v>
      </c>
      <c r="C27" s="45">
        <f t="shared" si="1"/>
        <v>4535.625</v>
      </c>
      <c r="D27" s="46">
        <f t="shared" si="2"/>
        <v>27.21375</v>
      </c>
      <c r="E27" s="47">
        <f t="shared" si="3"/>
        <v>-0.8453711125000001</v>
      </c>
      <c r="F27" s="46">
        <f t="shared" si="4"/>
        <v>-27.1737290625</v>
      </c>
    </row>
    <row r="28" spans="1:6" ht="12.75">
      <c r="A28" s="5">
        <f t="shared" si="5"/>
        <v>26</v>
      </c>
      <c r="B28" s="45">
        <f t="shared" si="0"/>
        <v>122.025</v>
      </c>
      <c r="C28" s="45">
        <f t="shared" si="1"/>
        <v>4660.150000000001</v>
      </c>
      <c r="D28" s="46">
        <f t="shared" si="2"/>
        <v>27.960900000000006</v>
      </c>
      <c r="E28" s="47">
        <f t="shared" si="3"/>
        <v>-0.8177812875000002</v>
      </c>
      <c r="F28" s="46">
        <f t="shared" si="4"/>
        <v>-28.005367525</v>
      </c>
    </row>
    <row r="29" spans="1:6" ht="12.75">
      <c r="A29" s="5">
        <f t="shared" si="5"/>
        <v>27</v>
      </c>
      <c r="B29" s="45">
        <f t="shared" si="0"/>
        <v>117.025</v>
      </c>
      <c r="C29" s="45">
        <f t="shared" si="1"/>
        <v>4779.675</v>
      </c>
      <c r="D29" s="46">
        <f t="shared" si="2"/>
        <v>28.678050000000002</v>
      </c>
      <c r="E29" s="47">
        <f t="shared" si="3"/>
        <v>-0.7894593125000001</v>
      </c>
      <c r="F29" s="46">
        <f t="shared" si="4"/>
        <v>-28.8090475875</v>
      </c>
    </row>
    <row r="30" spans="1:6" ht="12.75">
      <c r="A30" s="5">
        <f t="shared" si="5"/>
        <v>28</v>
      </c>
      <c r="B30" s="45">
        <f t="shared" si="0"/>
        <v>112.025</v>
      </c>
      <c r="C30" s="45">
        <f t="shared" si="1"/>
        <v>4894.2</v>
      </c>
      <c r="D30" s="46">
        <f t="shared" si="2"/>
        <v>29.3652</v>
      </c>
      <c r="E30" s="47">
        <f t="shared" si="3"/>
        <v>-0.7604351875</v>
      </c>
      <c r="F30" s="46">
        <f t="shared" si="4"/>
        <v>-29.584052100000008</v>
      </c>
    </row>
    <row r="31" spans="1:6" ht="12.75">
      <c r="A31" s="5">
        <f t="shared" si="5"/>
        <v>29</v>
      </c>
      <c r="B31" s="45">
        <f t="shared" si="0"/>
        <v>107.025</v>
      </c>
      <c r="C31" s="45">
        <f t="shared" si="1"/>
        <v>5003.725</v>
      </c>
      <c r="D31" s="46">
        <f t="shared" si="2"/>
        <v>30.022350000000003</v>
      </c>
      <c r="E31" s="47">
        <f t="shared" si="3"/>
        <v>-0.7307389125000001</v>
      </c>
      <c r="F31" s="46">
        <f t="shared" si="4"/>
        <v>-30.32969391250001</v>
      </c>
    </row>
    <row r="32" spans="1:6" ht="12.75">
      <c r="A32" s="5">
        <f t="shared" si="5"/>
        <v>30</v>
      </c>
      <c r="B32" s="45">
        <f t="shared" si="0"/>
        <v>102.025</v>
      </c>
      <c r="C32" s="45">
        <f t="shared" si="1"/>
        <v>5108.25</v>
      </c>
      <c r="D32" s="46">
        <f t="shared" si="2"/>
        <v>30.649500000000003</v>
      </c>
      <c r="E32" s="47">
        <f t="shared" si="3"/>
        <v>-0.7004004875000002</v>
      </c>
      <c r="F32" s="46">
        <f t="shared" si="4"/>
        <v>-31.045315875000007</v>
      </c>
    </row>
    <row r="33" spans="1:6" ht="12.75">
      <c r="A33" s="5">
        <f t="shared" si="5"/>
        <v>31</v>
      </c>
      <c r="B33" s="45">
        <f t="shared" si="0"/>
        <v>97.025</v>
      </c>
      <c r="C33" s="45">
        <f t="shared" si="1"/>
        <v>5207.775000000001</v>
      </c>
      <c r="D33" s="46">
        <f t="shared" si="2"/>
        <v>31.246650000000006</v>
      </c>
      <c r="E33" s="47">
        <f t="shared" si="3"/>
        <v>-0.6694499125000002</v>
      </c>
      <c r="F33" s="46">
        <f t="shared" si="4"/>
        <v>-31.730290837500007</v>
      </c>
    </row>
    <row r="34" spans="1:6" ht="12.75">
      <c r="A34" s="5">
        <f t="shared" si="5"/>
        <v>32</v>
      </c>
      <c r="B34" s="45">
        <f t="shared" si="0"/>
        <v>92.025</v>
      </c>
      <c r="C34" s="45">
        <f t="shared" si="1"/>
        <v>5302.3</v>
      </c>
      <c r="D34" s="46">
        <f t="shared" si="2"/>
        <v>31.813800000000004</v>
      </c>
      <c r="E34" s="47">
        <f t="shared" si="3"/>
        <v>-0.6379171875000001</v>
      </c>
      <c r="F34" s="46">
        <f t="shared" si="4"/>
        <v>-32.38402165</v>
      </c>
    </row>
    <row r="35" spans="1:6" ht="12.75">
      <c r="A35" s="5">
        <f t="shared" si="5"/>
        <v>33</v>
      </c>
      <c r="B35" s="45">
        <f t="shared" si="0"/>
        <v>87.025</v>
      </c>
      <c r="C35" s="45">
        <f t="shared" si="1"/>
        <v>5391.825</v>
      </c>
      <c r="D35" s="46">
        <f t="shared" si="2"/>
        <v>32.350950000000005</v>
      </c>
      <c r="E35" s="47">
        <f t="shared" si="3"/>
        <v>-0.6058323125000001</v>
      </c>
      <c r="F35" s="46">
        <f t="shared" si="4"/>
        <v>-33.0059411625</v>
      </c>
    </row>
    <row r="36" spans="1:6" ht="12.75">
      <c r="A36" s="5">
        <f t="shared" si="5"/>
        <v>34</v>
      </c>
      <c r="B36" s="45">
        <f t="shared" si="0"/>
        <v>82.025</v>
      </c>
      <c r="C36" s="45">
        <f t="shared" si="1"/>
        <v>5476.35</v>
      </c>
      <c r="D36" s="46">
        <f t="shared" si="2"/>
        <v>32.8581</v>
      </c>
      <c r="E36" s="47">
        <f t="shared" si="3"/>
        <v>-0.5732252875000001</v>
      </c>
      <c r="F36" s="46">
        <f t="shared" si="4"/>
        <v>-33.595512225</v>
      </c>
    </row>
    <row r="37" spans="1:6" ht="12.75">
      <c r="A37" s="5">
        <f t="shared" si="5"/>
        <v>35</v>
      </c>
      <c r="B37" s="45">
        <f t="shared" si="0"/>
        <v>77.025</v>
      </c>
      <c r="C37" s="45">
        <f t="shared" si="1"/>
        <v>5555.875</v>
      </c>
      <c r="D37" s="46">
        <f t="shared" si="2"/>
        <v>33.33525</v>
      </c>
      <c r="E37" s="47">
        <f t="shared" si="3"/>
        <v>-0.5401261125000001</v>
      </c>
      <c r="F37" s="46">
        <f t="shared" si="4"/>
        <v>-34.1522276875</v>
      </c>
    </row>
    <row r="38" spans="1:6" ht="12.75">
      <c r="A38" s="5">
        <f t="shared" si="5"/>
        <v>36</v>
      </c>
      <c r="B38" s="45">
        <f t="shared" si="0"/>
        <v>72.025</v>
      </c>
      <c r="C38" s="45">
        <f t="shared" si="1"/>
        <v>5630.400000000001</v>
      </c>
      <c r="D38" s="46">
        <f t="shared" si="2"/>
        <v>33.78240000000001</v>
      </c>
      <c r="E38" s="47">
        <f t="shared" si="3"/>
        <v>-0.5065647875</v>
      </c>
      <c r="F38" s="46">
        <f t="shared" si="4"/>
        <v>-34.675610400000004</v>
      </c>
    </row>
    <row r="39" spans="1:6" ht="12.75">
      <c r="A39" s="5">
        <f t="shared" si="5"/>
        <v>37</v>
      </c>
      <c r="B39" s="45">
        <f t="shared" si="0"/>
        <v>67.025</v>
      </c>
      <c r="C39" s="45">
        <f t="shared" si="1"/>
        <v>5699.925</v>
      </c>
      <c r="D39" s="46">
        <f t="shared" si="2"/>
        <v>34.19955</v>
      </c>
      <c r="E39" s="47">
        <f t="shared" si="3"/>
        <v>-0.4725713125</v>
      </c>
      <c r="F39" s="46">
        <f t="shared" si="4"/>
        <v>-35.16521321250001</v>
      </c>
    </row>
    <row r="40" spans="1:6" ht="12.75">
      <c r="A40" s="5">
        <f t="shared" si="5"/>
        <v>38</v>
      </c>
      <c r="B40" s="45">
        <f t="shared" si="0"/>
        <v>62.025000000000006</v>
      </c>
      <c r="C40" s="45">
        <f t="shared" si="1"/>
        <v>5764.45</v>
      </c>
      <c r="D40" s="46">
        <f t="shared" si="2"/>
        <v>34.5867</v>
      </c>
      <c r="E40" s="47">
        <f t="shared" si="3"/>
        <v>-0.4381756875</v>
      </c>
      <c r="F40" s="46">
        <f t="shared" si="4"/>
        <v>-35.620618975000006</v>
      </c>
    </row>
    <row r="41" spans="1:6" ht="12.75">
      <c r="A41" s="5">
        <f t="shared" si="5"/>
        <v>39</v>
      </c>
      <c r="B41" s="45">
        <f t="shared" si="0"/>
        <v>57.025000000000006</v>
      </c>
      <c r="C41" s="45">
        <f t="shared" si="1"/>
        <v>5823.975</v>
      </c>
      <c r="D41" s="46">
        <f t="shared" si="2"/>
        <v>34.943850000000005</v>
      </c>
      <c r="E41" s="47">
        <f t="shared" si="3"/>
        <v>-0.4034079125000001</v>
      </c>
      <c r="F41" s="46">
        <f t="shared" si="4"/>
        <v>-36.04144053750001</v>
      </c>
    </row>
    <row r="42" spans="1:6" ht="12.75">
      <c r="A42" s="5">
        <f t="shared" si="5"/>
        <v>40</v>
      </c>
      <c r="B42" s="45">
        <f t="shared" si="0"/>
        <v>52.025000000000006</v>
      </c>
      <c r="C42" s="45">
        <f t="shared" si="1"/>
        <v>5878.5</v>
      </c>
      <c r="D42" s="46">
        <f t="shared" si="2"/>
        <v>35.271</v>
      </c>
      <c r="E42" s="47">
        <f t="shared" si="3"/>
        <v>-0.36829798750000015</v>
      </c>
      <c r="F42" s="46">
        <f t="shared" si="4"/>
        <v>-36.42732075000001</v>
      </c>
    </row>
    <row r="43" spans="1:6" ht="12.75">
      <c r="A43" s="5">
        <f t="shared" si="5"/>
        <v>41</v>
      </c>
      <c r="B43" s="45">
        <f t="shared" si="0"/>
        <v>47.025000000000006</v>
      </c>
      <c r="C43" s="45">
        <f t="shared" si="1"/>
        <v>5928.025</v>
      </c>
      <c r="D43" s="46">
        <f t="shared" si="2"/>
        <v>35.56815</v>
      </c>
      <c r="E43" s="47">
        <f t="shared" si="3"/>
        <v>-0.3328759125</v>
      </c>
      <c r="F43" s="46">
        <f t="shared" si="4"/>
        <v>-36.77793246250001</v>
      </c>
    </row>
    <row r="44" spans="1:6" ht="12.75">
      <c r="A44" s="5">
        <f t="shared" si="5"/>
        <v>42</v>
      </c>
      <c r="B44" s="45">
        <f t="shared" si="0"/>
        <v>42.025000000000006</v>
      </c>
      <c r="C44" s="45">
        <f t="shared" si="1"/>
        <v>5972.550000000001</v>
      </c>
      <c r="D44" s="46">
        <f t="shared" si="2"/>
        <v>35.83530000000001</v>
      </c>
      <c r="E44" s="47">
        <f t="shared" si="3"/>
        <v>-0.2971716875</v>
      </c>
      <c r="F44" s="46">
        <f t="shared" si="4"/>
        <v>-37.092978525</v>
      </c>
    </row>
    <row r="45" spans="1:6" ht="12.75">
      <c r="A45" s="5">
        <f t="shared" si="5"/>
        <v>43</v>
      </c>
      <c r="B45" s="45">
        <f t="shared" si="0"/>
        <v>37.025000000000006</v>
      </c>
      <c r="C45" s="45">
        <f t="shared" si="1"/>
        <v>6012.075000000001</v>
      </c>
      <c r="D45" s="46">
        <f t="shared" si="2"/>
        <v>36.07245000000001</v>
      </c>
      <c r="E45" s="47">
        <f t="shared" si="3"/>
        <v>-0.2612153125</v>
      </c>
      <c r="F45" s="46">
        <f t="shared" si="4"/>
        <v>-37.3721917875</v>
      </c>
    </row>
    <row r="46" spans="1:6" ht="12.75">
      <c r="A46" s="5">
        <f t="shared" si="5"/>
        <v>44</v>
      </c>
      <c r="B46" s="45">
        <f t="shared" si="0"/>
        <v>32.025000000000006</v>
      </c>
      <c r="C46" s="45">
        <f t="shared" si="1"/>
        <v>6046.6</v>
      </c>
      <c r="D46" s="46">
        <f t="shared" si="2"/>
        <v>36.2796</v>
      </c>
      <c r="E46" s="47">
        <f t="shared" si="3"/>
        <v>-0.22503678749999997</v>
      </c>
      <c r="F46" s="46">
        <f t="shared" si="4"/>
        <v>-37.61533510000001</v>
      </c>
    </row>
    <row r="47" spans="1:6" ht="12.75">
      <c r="A47" s="5">
        <f t="shared" si="5"/>
        <v>45</v>
      </c>
      <c r="B47" s="45">
        <f t="shared" si="0"/>
        <v>27.025000000000006</v>
      </c>
      <c r="C47" s="45">
        <f t="shared" si="1"/>
        <v>6076.125</v>
      </c>
      <c r="D47" s="46">
        <f t="shared" si="2"/>
        <v>36.45675000000001</v>
      </c>
      <c r="E47" s="47">
        <f t="shared" si="3"/>
        <v>-0.18866611250000007</v>
      </c>
      <c r="F47" s="46">
        <f t="shared" si="4"/>
        <v>-37.82220131250001</v>
      </c>
    </row>
    <row r="48" spans="1:6" ht="12.75">
      <c r="A48" s="5">
        <f t="shared" si="5"/>
        <v>46</v>
      </c>
      <c r="B48" s="45">
        <f t="shared" si="0"/>
        <v>22.025000000000006</v>
      </c>
      <c r="C48" s="45">
        <f t="shared" si="1"/>
        <v>6100.65</v>
      </c>
      <c r="D48" s="46">
        <f t="shared" si="2"/>
        <v>36.6039</v>
      </c>
      <c r="E48" s="47">
        <f t="shared" si="3"/>
        <v>-0.15213328750000019</v>
      </c>
      <c r="F48" s="46">
        <f t="shared" si="4"/>
        <v>-37.992613275000004</v>
      </c>
    </row>
    <row r="49" spans="1:6" ht="12.75">
      <c r="A49" s="5">
        <f t="shared" si="5"/>
        <v>47</v>
      </c>
      <c r="B49" s="45">
        <f t="shared" si="0"/>
        <v>17.025000000000006</v>
      </c>
      <c r="C49" s="45">
        <f t="shared" si="1"/>
        <v>6120.175000000001</v>
      </c>
      <c r="D49" s="46">
        <f t="shared" si="2"/>
        <v>36.72105000000001</v>
      </c>
      <c r="E49" s="47">
        <f t="shared" si="3"/>
        <v>-0.11546831249999992</v>
      </c>
      <c r="F49" s="46">
        <f t="shared" si="4"/>
        <v>-38.126423837500006</v>
      </c>
    </row>
    <row r="50" spans="1:6" ht="12.75">
      <c r="A50" s="5">
        <f t="shared" si="5"/>
        <v>48</v>
      </c>
      <c r="B50" s="45">
        <f t="shared" si="0"/>
        <v>12.025000000000006</v>
      </c>
      <c r="C50" s="45">
        <f t="shared" si="1"/>
        <v>6134.700000000001</v>
      </c>
      <c r="D50" s="46">
        <f t="shared" si="2"/>
        <v>36.80820000000001</v>
      </c>
      <c r="E50" s="47">
        <f t="shared" si="3"/>
        <v>-0.07870118749999994</v>
      </c>
      <c r="F50" s="46">
        <f t="shared" si="4"/>
        <v>-38.22351585</v>
      </c>
    </row>
    <row r="51" spans="1:6" ht="12.75">
      <c r="A51" s="5">
        <f t="shared" si="5"/>
        <v>49</v>
      </c>
      <c r="B51" s="45">
        <f t="shared" si="0"/>
        <v>7.025000000000006</v>
      </c>
      <c r="C51" s="45">
        <f t="shared" si="1"/>
        <v>6144.225</v>
      </c>
      <c r="D51" s="46">
        <f t="shared" si="2"/>
        <v>36.86535000000001</v>
      </c>
      <c r="E51" s="47">
        <f t="shared" si="3"/>
        <v>-0.04186191250000006</v>
      </c>
      <c r="F51" s="46">
        <f t="shared" si="4"/>
        <v>-38.2838021625</v>
      </c>
    </row>
    <row r="52" spans="1:6" ht="12.75">
      <c r="A52" s="5">
        <f t="shared" si="5"/>
        <v>50</v>
      </c>
      <c r="B52" s="45">
        <f t="shared" si="0"/>
        <v>2.0250000000000057</v>
      </c>
      <c r="C52" s="45">
        <f t="shared" si="1"/>
        <v>6148.75</v>
      </c>
      <c r="D52" s="46">
        <f t="shared" si="2"/>
        <v>36.892500000000005</v>
      </c>
      <c r="E52" s="47">
        <f t="shared" si="3"/>
        <v>-0.0049804875000001355</v>
      </c>
      <c r="F52" s="46">
        <f t="shared" si="4"/>
        <v>-38.30722562500001</v>
      </c>
    </row>
    <row r="53" spans="1:6" ht="12.75">
      <c r="A53" s="5">
        <f t="shared" si="5"/>
        <v>51</v>
      </c>
      <c r="B53" s="45">
        <f t="shared" si="0"/>
        <v>-2.9749999999999943</v>
      </c>
      <c r="C53" s="45">
        <f t="shared" si="1"/>
        <v>6148.275</v>
      </c>
      <c r="D53" s="46">
        <f t="shared" si="2"/>
        <v>36.88965</v>
      </c>
      <c r="E53" s="47">
        <f t="shared" si="3"/>
        <v>0.031913087500000034</v>
      </c>
      <c r="F53" s="46">
        <f t="shared" si="4"/>
        <v>-38.29375908750001</v>
      </c>
    </row>
    <row r="54" spans="1:6" ht="12.75">
      <c r="A54" s="5">
        <f t="shared" si="5"/>
        <v>52</v>
      </c>
      <c r="B54" s="45">
        <f t="shared" si="0"/>
        <v>-7.974999999999994</v>
      </c>
      <c r="C54" s="45">
        <f t="shared" si="1"/>
        <v>6142.800000000001</v>
      </c>
      <c r="D54" s="46">
        <f t="shared" si="2"/>
        <v>36.856800000000014</v>
      </c>
      <c r="E54" s="47">
        <f t="shared" si="3"/>
        <v>0.06878881249999998</v>
      </c>
      <c r="F54" s="46">
        <f t="shared" si="4"/>
        <v>-38.24340540000001</v>
      </c>
    </row>
    <row r="55" spans="1:6" ht="12.75">
      <c r="A55" s="5">
        <f t="shared" si="5"/>
        <v>53</v>
      </c>
      <c r="B55" s="45">
        <f t="shared" si="0"/>
        <v>-12.974999999999994</v>
      </c>
      <c r="C55" s="45">
        <f t="shared" si="1"/>
        <v>6132.325000000001</v>
      </c>
      <c r="D55" s="46">
        <f t="shared" si="2"/>
        <v>36.79395000000001</v>
      </c>
      <c r="E55" s="47">
        <f t="shared" si="3"/>
        <v>0.10561668749999964</v>
      </c>
      <c r="F55" s="46">
        <f t="shared" si="4"/>
        <v>-38.15619741249999</v>
      </c>
    </row>
    <row r="56" spans="1:6" ht="12.75">
      <c r="A56" s="5">
        <f t="shared" si="5"/>
        <v>54</v>
      </c>
      <c r="B56" s="45">
        <f t="shared" si="0"/>
        <v>-17.974999999999994</v>
      </c>
      <c r="C56" s="45">
        <f t="shared" si="1"/>
        <v>6116.85</v>
      </c>
      <c r="D56" s="46">
        <f t="shared" si="2"/>
        <v>36.701100000000004</v>
      </c>
      <c r="E56" s="47">
        <f t="shared" si="3"/>
        <v>0.14236671250000008</v>
      </c>
      <c r="F56" s="46">
        <f t="shared" si="4"/>
        <v>-38.032197975</v>
      </c>
    </row>
    <row r="57" spans="1:6" ht="12.75">
      <c r="A57" s="5">
        <f t="shared" si="5"/>
        <v>55</v>
      </c>
      <c r="B57" s="45">
        <f t="shared" si="0"/>
        <v>-22.974999999999994</v>
      </c>
      <c r="C57" s="45">
        <f t="shared" si="1"/>
        <v>6096.375</v>
      </c>
      <c r="D57" s="46">
        <f t="shared" si="2"/>
        <v>36.578250000000004</v>
      </c>
      <c r="E57" s="47">
        <f t="shared" si="3"/>
        <v>0.17900888749999996</v>
      </c>
      <c r="F57" s="46">
        <f t="shared" si="4"/>
        <v>-37.8714999375</v>
      </c>
    </row>
    <row r="58" spans="1:6" ht="12.75">
      <c r="A58" s="5">
        <f t="shared" si="5"/>
        <v>56</v>
      </c>
      <c r="B58" s="45">
        <f t="shared" si="0"/>
        <v>-27.974999999999994</v>
      </c>
      <c r="C58" s="45">
        <f t="shared" si="1"/>
        <v>6070.9</v>
      </c>
      <c r="D58" s="46">
        <f t="shared" si="2"/>
        <v>36.4254</v>
      </c>
      <c r="E58" s="47">
        <f t="shared" si="3"/>
        <v>0.21551321249999988</v>
      </c>
      <c r="F58" s="46">
        <f t="shared" si="4"/>
        <v>-37.67422615000002</v>
      </c>
    </row>
    <row r="59" spans="1:6" ht="12.75">
      <c r="A59" s="5">
        <f t="shared" si="5"/>
        <v>57</v>
      </c>
      <c r="B59" s="45">
        <f t="shared" si="0"/>
        <v>-32.974999999999994</v>
      </c>
      <c r="C59" s="45">
        <f t="shared" si="1"/>
        <v>6040.425000000001</v>
      </c>
      <c r="D59" s="46">
        <f t="shared" si="2"/>
        <v>36.24255000000001</v>
      </c>
      <c r="E59" s="47">
        <f t="shared" si="3"/>
        <v>0.2518496874999998</v>
      </c>
      <c r="F59" s="46">
        <f t="shared" si="4"/>
        <v>-37.44052946250001</v>
      </c>
    </row>
    <row r="60" spans="1:6" ht="12.75">
      <c r="A60" s="5">
        <f t="shared" si="5"/>
        <v>58</v>
      </c>
      <c r="B60" s="45">
        <f t="shared" si="0"/>
        <v>-37.974999999999994</v>
      </c>
      <c r="C60" s="45">
        <f t="shared" si="1"/>
        <v>6004.950000000001</v>
      </c>
      <c r="D60" s="46">
        <f t="shared" si="2"/>
        <v>36.029700000000005</v>
      </c>
      <c r="E60" s="47">
        <f t="shared" si="3"/>
        <v>0.2879883124999999</v>
      </c>
      <c r="F60" s="46">
        <f t="shared" si="4"/>
        <v>-37.170592725000006</v>
      </c>
    </row>
    <row r="61" spans="1:6" ht="12.75">
      <c r="A61" s="5">
        <f t="shared" si="5"/>
        <v>59</v>
      </c>
      <c r="B61" s="45">
        <f t="shared" si="0"/>
        <v>-42.974999999999994</v>
      </c>
      <c r="C61" s="45">
        <f t="shared" si="1"/>
        <v>5964.475</v>
      </c>
      <c r="D61" s="46">
        <f t="shared" si="2"/>
        <v>35.78685</v>
      </c>
      <c r="E61" s="47">
        <f t="shared" si="3"/>
        <v>0.32389908749999996</v>
      </c>
      <c r="F61" s="46">
        <f t="shared" si="4"/>
        <v>-36.8646287875</v>
      </c>
    </row>
    <row r="62" spans="1:6" ht="12.75">
      <c r="A62" s="5">
        <f t="shared" si="5"/>
        <v>60</v>
      </c>
      <c r="B62" s="45">
        <f t="shared" si="0"/>
        <v>-47.974999999999994</v>
      </c>
      <c r="C62" s="45">
        <f t="shared" si="1"/>
        <v>5919</v>
      </c>
      <c r="D62" s="46">
        <f t="shared" si="2"/>
        <v>35.514</v>
      </c>
      <c r="E62" s="47">
        <f t="shared" si="3"/>
        <v>0.3595520124999999</v>
      </c>
      <c r="F62" s="46">
        <f t="shared" si="4"/>
        <v>-36.522880500000014</v>
      </c>
    </row>
    <row r="63" spans="1:6" ht="12.75">
      <c r="A63" s="5">
        <f t="shared" si="5"/>
        <v>61</v>
      </c>
      <c r="B63" s="45">
        <f t="shared" si="0"/>
        <v>-52.974999999999994</v>
      </c>
      <c r="C63" s="45">
        <f t="shared" si="1"/>
        <v>5868.525</v>
      </c>
      <c r="D63" s="46">
        <f t="shared" si="2"/>
        <v>35.21115</v>
      </c>
      <c r="E63" s="47">
        <f t="shared" si="3"/>
        <v>0.39491708750000015</v>
      </c>
      <c r="F63" s="46">
        <f t="shared" si="4"/>
        <v>-36.14562071250001</v>
      </c>
    </row>
    <row r="64" spans="1:6" ht="12.75">
      <c r="A64" s="5">
        <f t="shared" si="5"/>
        <v>62</v>
      </c>
      <c r="B64" s="45">
        <f t="shared" si="0"/>
        <v>-57.974999999999994</v>
      </c>
      <c r="C64" s="45">
        <f t="shared" si="1"/>
        <v>5813.050000000001</v>
      </c>
      <c r="D64" s="46">
        <f t="shared" si="2"/>
        <v>34.87830000000001</v>
      </c>
      <c r="E64" s="47">
        <f t="shared" si="3"/>
        <v>0.4299643124999997</v>
      </c>
      <c r="F64" s="46">
        <f t="shared" si="4"/>
        <v>-35.73315227500001</v>
      </c>
    </row>
    <row r="65" spans="1:6" ht="12.75">
      <c r="A65" s="5">
        <f t="shared" si="5"/>
        <v>63</v>
      </c>
      <c r="B65" s="45">
        <f t="shared" si="0"/>
        <v>-62.974999999999994</v>
      </c>
      <c r="C65" s="45">
        <f t="shared" si="1"/>
        <v>5752.575000000001</v>
      </c>
      <c r="D65" s="46">
        <f t="shared" si="2"/>
        <v>34.51545000000001</v>
      </c>
      <c r="E65" s="47">
        <f t="shared" si="3"/>
        <v>0.46466368749999976</v>
      </c>
      <c r="F65" s="46">
        <f t="shared" si="4"/>
        <v>-35.285808037500004</v>
      </c>
    </row>
    <row r="66" spans="1:6" ht="12.75">
      <c r="A66" s="5">
        <f t="shared" si="5"/>
        <v>64</v>
      </c>
      <c r="B66" s="45">
        <f t="shared" si="0"/>
        <v>-67.975</v>
      </c>
      <c r="C66" s="45">
        <f t="shared" si="1"/>
        <v>5687.1</v>
      </c>
      <c r="D66" s="46">
        <f t="shared" si="2"/>
        <v>34.122600000000006</v>
      </c>
      <c r="E66" s="47">
        <f t="shared" si="3"/>
        <v>0.4989852125000002</v>
      </c>
      <c r="F66" s="46">
        <f t="shared" si="4"/>
        <v>-34.80395085</v>
      </c>
    </row>
    <row r="67" spans="1:6" ht="12.75">
      <c r="A67" s="5">
        <f t="shared" si="5"/>
        <v>65</v>
      </c>
      <c r="B67" s="45">
        <f t="shared" si="0"/>
        <v>-72.975</v>
      </c>
      <c r="C67" s="45">
        <f t="shared" si="1"/>
        <v>5616.625</v>
      </c>
      <c r="D67" s="46">
        <f t="shared" si="2"/>
        <v>33.69975</v>
      </c>
      <c r="E67" s="47">
        <f t="shared" si="3"/>
        <v>0.5328988875000001</v>
      </c>
      <c r="F67" s="46">
        <f t="shared" si="4"/>
        <v>-34.28797356250001</v>
      </c>
    </row>
    <row r="68" spans="1:6" ht="12.75">
      <c r="A68" s="5">
        <f t="shared" si="5"/>
        <v>66</v>
      </c>
      <c r="B68" s="45">
        <f t="shared" si="0"/>
        <v>-77.975</v>
      </c>
      <c r="C68" s="45">
        <f t="shared" si="1"/>
        <v>5541.15</v>
      </c>
      <c r="D68" s="46">
        <f t="shared" si="2"/>
        <v>33.246900000000004</v>
      </c>
      <c r="E68" s="47">
        <f t="shared" si="3"/>
        <v>0.5663747125000002</v>
      </c>
      <c r="F68" s="46">
        <f t="shared" si="4"/>
        <v>-33.738299025</v>
      </c>
    </row>
    <row r="69" spans="1:6" ht="12.75">
      <c r="A69" s="5">
        <f t="shared" si="5"/>
        <v>67</v>
      </c>
      <c r="B69" s="45">
        <f t="shared" si="0"/>
        <v>-82.975</v>
      </c>
      <c r="C69" s="45">
        <f t="shared" si="1"/>
        <v>5460.675000000001</v>
      </c>
      <c r="D69" s="46">
        <f t="shared" si="2"/>
        <v>32.76405000000001</v>
      </c>
      <c r="E69" s="47">
        <f t="shared" si="3"/>
        <v>0.5993826874999999</v>
      </c>
      <c r="F69" s="46">
        <f t="shared" si="4"/>
        <v>-33.155380087500006</v>
      </c>
    </row>
    <row r="70" spans="1:6" ht="12.75">
      <c r="A70" s="5">
        <f t="shared" si="5"/>
        <v>68</v>
      </c>
      <c r="B70" s="45">
        <f t="shared" si="0"/>
        <v>-87.975</v>
      </c>
      <c r="C70" s="45">
        <f t="shared" si="1"/>
        <v>5375.200000000001</v>
      </c>
      <c r="D70" s="46">
        <f t="shared" si="2"/>
        <v>32.251200000000004</v>
      </c>
      <c r="E70" s="47">
        <f t="shared" si="3"/>
        <v>0.6318928124999998</v>
      </c>
      <c r="F70" s="46">
        <f t="shared" si="4"/>
        <v>-32.5396996</v>
      </c>
    </row>
    <row r="71" spans="1:6" ht="12.75">
      <c r="A71" s="5">
        <f t="shared" si="5"/>
        <v>69</v>
      </c>
      <c r="B71" s="45">
        <f t="shared" si="0"/>
        <v>-92.975</v>
      </c>
      <c r="C71" s="45">
        <f t="shared" si="1"/>
        <v>5284.725</v>
      </c>
      <c r="D71" s="46">
        <f t="shared" si="2"/>
        <v>31.708350000000003</v>
      </c>
      <c r="E71" s="47">
        <f t="shared" si="3"/>
        <v>0.6638750875</v>
      </c>
      <c r="F71" s="46">
        <f t="shared" si="4"/>
        <v>-31.89177041249999</v>
      </c>
    </row>
    <row r="72" spans="1:6" ht="12.75">
      <c r="A72" s="5">
        <f t="shared" si="5"/>
        <v>70</v>
      </c>
      <c r="B72" s="45">
        <f t="shared" si="0"/>
        <v>-97.975</v>
      </c>
      <c r="C72" s="45">
        <f t="shared" si="1"/>
        <v>5189.25</v>
      </c>
      <c r="D72" s="46">
        <f t="shared" si="2"/>
        <v>31.135500000000004</v>
      </c>
      <c r="E72" s="47">
        <f t="shared" si="3"/>
        <v>0.6952995124999996</v>
      </c>
      <c r="F72" s="46">
        <f t="shared" si="4"/>
        <v>-31.212135375000013</v>
      </c>
    </row>
    <row r="73" spans="1:6" ht="12.75">
      <c r="A73" s="5">
        <f t="shared" si="5"/>
        <v>71</v>
      </c>
      <c r="B73" s="45">
        <f t="shared" si="0"/>
        <v>-102.975</v>
      </c>
      <c r="C73" s="45">
        <f t="shared" si="1"/>
        <v>5088.775</v>
      </c>
      <c r="D73" s="46">
        <f t="shared" si="2"/>
        <v>30.532650000000004</v>
      </c>
      <c r="E73" s="47">
        <f t="shared" si="3"/>
        <v>0.7261360874999999</v>
      </c>
      <c r="F73" s="46">
        <f t="shared" si="4"/>
        <v>-30.501367337500003</v>
      </c>
    </row>
    <row r="74" spans="1:6" ht="12.75">
      <c r="A74" s="5">
        <f t="shared" si="5"/>
        <v>72</v>
      </c>
      <c r="B74" s="45">
        <f t="shared" si="0"/>
        <v>-107.975</v>
      </c>
      <c r="C74" s="45">
        <f t="shared" si="1"/>
        <v>4983.300000000001</v>
      </c>
      <c r="D74" s="46">
        <f t="shared" si="2"/>
        <v>29.89980000000001</v>
      </c>
      <c r="E74" s="47">
        <f t="shared" si="3"/>
        <v>0.7563548125000004</v>
      </c>
      <c r="F74" s="46">
        <f t="shared" si="4"/>
        <v>-29.760069149999993</v>
      </c>
    </row>
    <row r="75" spans="1:6" ht="12.75">
      <c r="A75" s="5">
        <f t="shared" si="5"/>
        <v>73</v>
      </c>
      <c r="B75" s="45">
        <f t="shared" si="0"/>
        <v>-112.975</v>
      </c>
      <c r="C75" s="45">
        <f t="shared" si="1"/>
        <v>4872.825000000001</v>
      </c>
      <c r="D75" s="46">
        <f t="shared" si="2"/>
        <v>29.236950000000007</v>
      </c>
      <c r="E75" s="47">
        <f t="shared" si="3"/>
        <v>0.7859256874999999</v>
      </c>
      <c r="F75" s="46">
        <f t="shared" si="4"/>
        <v>-28.98887366250002</v>
      </c>
    </row>
    <row r="76" spans="1:6" ht="12.75">
      <c r="A76" s="5">
        <f t="shared" si="5"/>
        <v>74</v>
      </c>
      <c r="B76" s="45">
        <f t="shared" si="0"/>
        <v>-117.975</v>
      </c>
      <c r="C76" s="45">
        <f t="shared" si="1"/>
        <v>4757.35</v>
      </c>
      <c r="D76" s="46">
        <f t="shared" si="2"/>
        <v>28.544100000000004</v>
      </c>
      <c r="E76" s="47">
        <f t="shared" si="3"/>
        <v>0.8148187125000006</v>
      </c>
      <c r="F76" s="46">
        <f t="shared" si="4"/>
        <v>-28.188443725000006</v>
      </c>
    </row>
    <row r="77" spans="1:6" ht="12.75">
      <c r="A77" s="5">
        <f t="shared" si="5"/>
        <v>75</v>
      </c>
      <c r="B77" s="45">
        <f t="shared" si="0"/>
        <v>-122.975</v>
      </c>
      <c r="C77" s="45">
        <f t="shared" si="1"/>
        <v>4636.875</v>
      </c>
      <c r="D77" s="46">
        <f t="shared" si="2"/>
        <v>27.821250000000003</v>
      </c>
      <c r="E77" s="47">
        <f t="shared" si="3"/>
        <v>0.8430038874999999</v>
      </c>
      <c r="F77" s="46">
        <f t="shared" si="4"/>
        <v>-27.35947218750001</v>
      </c>
    </row>
    <row r="78" spans="1:6" ht="12.75">
      <c r="A78" s="5">
        <f t="shared" si="5"/>
        <v>76</v>
      </c>
      <c r="B78" s="45">
        <f t="shared" si="0"/>
        <v>-127.975</v>
      </c>
      <c r="C78" s="45">
        <f t="shared" si="1"/>
        <v>4511.4</v>
      </c>
      <c r="D78" s="46">
        <f t="shared" si="2"/>
        <v>27.068400000000004</v>
      </c>
      <c r="E78" s="47">
        <f t="shared" si="3"/>
        <v>0.8704512125000002</v>
      </c>
      <c r="F78" s="46">
        <f t="shared" si="4"/>
        <v>-26.502681900000006</v>
      </c>
    </row>
    <row r="79" spans="1:6" ht="12.75">
      <c r="A79" s="5">
        <f t="shared" si="5"/>
        <v>77</v>
      </c>
      <c r="B79" s="45">
        <f t="shared" si="0"/>
        <v>-132.975</v>
      </c>
      <c r="C79" s="45">
        <f t="shared" si="1"/>
        <v>4380.925000000001</v>
      </c>
      <c r="D79" s="46">
        <f t="shared" si="2"/>
        <v>26.28555000000001</v>
      </c>
      <c r="E79" s="47">
        <f t="shared" si="3"/>
        <v>0.8971306875000004</v>
      </c>
      <c r="F79" s="46">
        <f t="shared" si="4"/>
        <v>-25.618825712500016</v>
      </c>
    </row>
    <row r="80" spans="1:6" ht="12.75">
      <c r="A80" s="5">
        <f t="shared" si="5"/>
        <v>78</v>
      </c>
      <c r="B80" s="45">
        <f t="shared" si="0"/>
        <v>-137.975</v>
      </c>
      <c r="C80" s="45">
        <f t="shared" si="1"/>
        <v>4245.450000000001</v>
      </c>
      <c r="D80" s="46">
        <f t="shared" si="2"/>
        <v>25.472700000000007</v>
      </c>
      <c r="E80" s="47">
        <f t="shared" si="3"/>
        <v>0.9230123125000003</v>
      </c>
      <c r="F80" s="46">
        <f t="shared" si="4"/>
        <v>-24.708686475000018</v>
      </c>
    </row>
    <row r="81" spans="1:6" ht="12.75">
      <c r="A81" s="5">
        <f t="shared" si="5"/>
        <v>79</v>
      </c>
      <c r="B81" s="45">
        <f t="shared" si="0"/>
        <v>-142.975</v>
      </c>
      <c r="C81" s="45">
        <f t="shared" si="1"/>
        <v>4104.975</v>
      </c>
      <c r="D81" s="46">
        <f t="shared" si="2"/>
        <v>24.62985</v>
      </c>
      <c r="E81" s="47">
        <f t="shared" si="3"/>
        <v>0.9480660875000003</v>
      </c>
      <c r="F81" s="46">
        <f t="shared" si="4"/>
        <v>-23.77307703749999</v>
      </c>
    </row>
    <row r="82" spans="1:6" ht="12.75">
      <c r="A82" s="5">
        <f t="shared" si="5"/>
        <v>80</v>
      </c>
      <c r="B82" s="45">
        <f t="shared" si="0"/>
        <v>-147.975</v>
      </c>
      <c r="C82" s="45">
        <f t="shared" si="1"/>
        <v>3959.5</v>
      </c>
      <c r="D82" s="46">
        <f t="shared" si="2"/>
        <v>23.757</v>
      </c>
      <c r="E82" s="47">
        <f t="shared" si="3"/>
        <v>0.9722620125</v>
      </c>
      <c r="F82" s="46">
        <f t="shared" si="4"/>
        <v>-22.812840250000008</v>
      </c>
    </row>
    <row r="83" spans="1:6" ht="12.75">
      <c r="A83" s="5">
        <f t="shared" si="5"/>
        <v>81</v>
      </c>
      <c r="B83" s="45">
        <f t="shared" si="0"/>
        <v>-152.975</v>
      </c>
      <c r="C83" s="45">
        <f t="shared" si="1"/>
        <v>3809.0250000000015</v>
      </c>
      <c r="D83" s="46">
        <f t="shared" si="2"/>
        <v>22.85415000000001</v>
      </c>
      <c r="E83" s="47">
        <f t="shared" si="3"/>
        <v>0.9955700875000002</v>
      </c>
      <c r="F83" s="46">
        <f t="shared" si="4"/>
        <v>-21.828848962499993</v>
      </c>
    </row>
    <row r="84" spans="1:6" ht="12.75">
      <c r="A84" s="5">
        <f t="shared" si="5"/>
        <v>82</v>
      </c>
      <c r="B84" s="45">
        <f t="shared" si="0"/>
        <v>-157.975</v>
      </c>
      <c r="C84" s="45">
        <f t="shared" si="1"/>
        <v>3653.5499999999993</v>
      </c>
      <c r="D84" s="46">
        <f t="shared" si="2"/>
        <v>21.9213</v>
      </c>
      <c r="E84" s="47">
        <f t="shared" si="3"/>
        <v>1.0179603125000003</v>
      </c>
      <c r="F84" s="46">
        <f t="shared" si="4"/>
        <v>-20.822006024999993</v>
      </c>
    </row>
    <row r="85" spans="1:6" ht="12.75">
      <c r="A85" s="5">
        <f t="shared" si="5"/>
        <v>83</v>
      </c>
      <c r="B85" s="45">
        <f t="shared" si="0"/>
        <v>-162.975</v>
      </c>
      <c r="C85" s="45">
        <f t="shared" si="1"/>
        <v>3493.0750000000007</v>
      </c>
      <c r="D85" s="46">
        <f t="shared" si="2"/>
        <v>20.958450000000006</v>
      </c>
      <c r="E85" s="47">
        <f t="shared" si="3"/>
        <v>1.0394026875000002</v>
      </c>
      <c r="F85" s="46">
        <f t="shared" si="4"/>
        <v>-19.7932442875</v>
      </c>
    </row>
    <row r="86" spans="1:6" ht="12.75">
      <c r="A86" s="5">
        <f t="shared" si="5"/>
        <v>84</v>
      </c>
      <c r="B86" s="45">
        <f t="shared" si="0"/>
        <v>-167.975</v>
      </c>
      <c r="C86" s="45">
        <f t="shared" si="1"/>
        <v>3327.600000000002</v>
      </c>
      <c r="D86" s="46">
        <f t="shared" si="2"/>
        <v>19.965600000000016</v>
      </c>
      <c r="E86" s="47">
        <f t="shared" si="3"/>
        <v>1.0598672125000006</v>
      </c>
      <c r="F86" s="46">
        <f t="shared" si="4"/>
        <v>-18.743526599999992</v>
      </c>
    </row>
    <row r="87" spans="1:6" ht="12.75">
      <c r="A87" s="5">
        <f t="shared" si="5"/>
        <v>85</v>
      </c>
      <c r="B87" s="45">
        <f t="shared" si="0"/>
        <v>-172.975</v>
      </c>
      <c r="C87" s="45">
        <f t="shared" si="1"/>
        <v>3157.125</v>
      </c>
      <c r="D87" s="46">
        <f t="shared" si="2"/>
        <v>18.94275</v>
      </c>
      <c r="E87" s="47">
        <f t="shared" si="3"/>
        <v>1.0793238875000002</v>
      </c>
      <c r="F87" s="46">
        <f t="shared" si="4"/>
        <v>-17.67384581249999</v>
      </c>
    </row>
    <row r="88" spans="1:6" ht="12.75">
      <c r="A88" s="5">
        <f t="shared" si="5"/>
        <v>86</v>
      </c>
      <c r="B88" s="45">
        <f t="shared" si="0"/>
        <v>-177.975</v>
      </c>
      <c r="C88" s="45">
        <f t="shared" si="1"/>
        <v>2981.6500000000015</v>
      </c>
      <c r="D88" s="46">
        <f t="shared" si="2"/>
        <v>17.88990000000001</v>
      </c>
      <c r="E88" s="47">
        <f t="shared" si="3"/>
        <v>1.0977427125000006</v>
      </c>
      <c r="F88" s="46">
        <f t="shared" si="4"/>
        <v>-16.58522477499999</v>
      </c>
    </row>
    <row r="89" spans="1:6" ht="12.75">
      <c r="A89" s="5">
        <f t="shared" si="5"/>
        <v>87</v>
      </c>
      <c r="B89" s="45">
        <f t="shared" si="0"/>
        <v>-182.975</v>
      </c>
      <c r="C89" s="45">
        <f t="shared" si="1"/>
        <v>2801.1749999999993</v>
      </c>
      <c r="D89" s="46">
        <f t="shared" si="2"/>
        <v>16.807049999999997</v>
      </c>
      <c r="E89" s="47">
        <f t="shared" si="3"/>
        <v>1.1150936875000002</v>
      </c>
      <c r="F89" s="46">
        <f t="shared" si="4"/>
        <v>-15.47871633749999</v>
      </c>
    </row>
    <row r="90" spans="1:6" ht="12.75">
      <c r="A90" s="5">
        <f t="shared" si="5"/>
        <v>88</v>
      </c>
      <c r="B90" s="45">
        <f t="shared" si="0"/>
        <v>-187.975</v>
      </c>
      <c r="C90" s="45">
        <f t="shared" si="1"/>
        <v>2615.7000000000007</v>
      </c>
      <c r="D90" s="46">
        <f t="shared" si="2"/>
        <v>15.694200000000006</v>
      </c>
      <c r="E90" s="47">
        <f t="shared" si="3"/>
        <v>1.1313468125000006</v>
      </c>
      <c r="F90" s="46">
        <f t="shared" si="4"/>
        <v>-14.35540334999999</v>
      </c>
    </row>
    <row r="91" spans="1:6" ht="12.75">
      <c r="A91" s="5">
        <f t="shared" si="5"/>
        <v>89</v>
      </c>
      <c r="B91" s="45">
        <f t="shared" si="0"/>
        <v>-192.975</v>
      </c>
      <c r="C91" s="45">
        <f t="shared" si="1"/>
        <v>2425.225000000002</v>
      </c>
      <c r="D91" s="46">
        <f t="shared" si="2"/>
        <v>14.551350000000014</v>
      </c>
      <c r="E91" s="47">
        <f t="shared" si="3"/>
        <v>1.1464720875000003</v>
      </c>
      <c r="F91" s="46">
        <f t="shared" si="4"/>
        <v>-13.216398662500017</v>
      </c>
    </row>
    <row r="92" spans="1:6" ht="12.75">
      <c r="A92" s="5">
        <f t="shared" si="5"/>
        <v>90</v>
      </c>
      <c r="B92" s="45">
        <f t="shared" si="0"/>
        <v>-197.975</v>
      </c>
      <c r="C92" s="45">
        <f t="shared" si="1"/>
        <v>2229.75</v>
      </c>
      <c r="D92" s="46">
        <f t="shared" si="2"/>
        <v>13.3785</v>
      </c>
      <c r="E92" s="47">
        <f t="shared" si="3"/>
        <v>1.1604395125</v>
      </c>
      <c r="F92" s="46">
        <f t="shared" si="4"/>
        <v>-12.062845125000013</v>
      </c>
    </row>
    <row r="93" spans="1:6" ht="12.75">
      <c r="A93" s="5">
        <f t="shared" si="5"/>
        <v>91</v>
      </c>
      <c r="B93" s="45">
        <f t="shared" si="0"/>
        <v>-202.975</v>
      </c>
      <c r="C93" s="45">
        <f t="shared" si="1"/>
        <v>2029.2750000000015</v>
      </c>
      <c r="D93" s="46">
        <f t="shared" si="2"/>
        <v>12.17565000000001</v>
      </c>
      <c r="E93" s="47">
        <f t="shared" si="3"/>
        <v>1.1732190875000004</v>
      </c>
      <c r="F93" s="46">
        <f t="shared" si="4"/>
        <v>-10.895915587500014</v>
      </c>
    </row>
    <row r="94" spans="1:6" ht="12.75">
      <c r="A94" s="5">
        <f t="shared" si="5"/>
        <v>92</v>
      </c>
      <c r="B94" s="45">
        <f t="shared" si="0"/>
        <v>-207.975</v>
      </c>
      <c r="C94" s="45">
        <f t="shared" si="1"/>
        <v>1823.7999999999993</v>
      </c>
      <c r="D94" s="46">
        <f t="shared" si="2"/>
        <v>10.942799999999997</v>
      </c>
      <c r="E94" s="47">
        <f t="shared" si="3"/>
        <v>1.1847808125000003</v>
      </c>
      <c r="F94" s="46">
        <f t="shared" si="4"/>
        <v>-9.716812899999997</v>
      </c>
    </row>
    <row r="95" spans="1:6" ht="12.75">
      <c r="A95" s="5">
        <f t="shared" si="5"/>
        <v>93</v>
      </c>
      <c r="B95" s="45">
        <f t="shared" si="0"/>
        <v>-212.975</v>
      </c>
      <c r="C95" s="45">
        <f t="shared" si="1"/>
        <v>1613.3250000000007</v>
      </c>
      <c r="D95" s="46">
        <f t="shared" si="2"/>
        <v>9.679950000000005</v>
      </c>
      <c r="E95" s="47">
        <f t="shared" si="3"/>
        <v>1.1950946875000004</v>
      </c>
      <c r="F95" s="46">
        <f t="shared" si="4"/>
        <v>-8.52676991250001</v>
      </c>
    </row>
    <row r="96" spans="1:6" ht="12.75">
      <c r="A96" s="5">
        <f t="shared" si="5"/>
        <v>94</v>
      </c>
      <c r="B96" s="45">
        <f t="shared" si="0"/>
        <v>-217.975</v>
      </c>
      <c r="C96" s="45">
        <f t="shared" si="1"/>
        <v>1397.8500000000022</v>
      </c>
      <c r="D96" s="46">
        <f t="shared" si="2"/>
        <v>8.387100000000014</v>
      </c>
      <c r="E96" s="47">
        <f t="shared" si="3"/>
        <v>1.2041307125000007</v>
      </c>
      <c r="F96" s="46">
        <f t="shared" si="4"/>
        <v>-7.3270494750000275</v>
      </c>
    </row>
    <row r="97" spans="1:6" ht="12.75">
      <c r="A97" s="5">
        <f t="shared" si="5"/>
        <v>95</v>
      </c>
      <c r="B97" s="45">
        <f t="shared" si="0"/>
        <v>-222.975</v>
      </c>
      <c r="C97" s="45">
        <f t="shared" si="1"/>
        <v>1177.375</v>
      </c>
      <c r="D97" s="46">
        <f t="shared" si="2"/>
        <v>7.06425</v>
      </c>
      <c r="E97" s="47">
        <f t="shared" si="3"/>
        <v>1.2118588875000003</v>
      </c>
      <c r="F97" s="46">
        <f t="shared" si="4"/>
        <v>-6.1189444375000095</v>
      </c>
    </row>
    <row r="98" spans="1:6" ht="12.75">
      <c r="A98" s="5">
        <f t="shared" si="5"/>
        <v>96</v>
      </c>
      <c r="B98" s="45">
        <f t="shared" si="0"/>
        <v>-227.975</v>
      </c>
      <c r="C98" s="45">
        <f t="shared" si="1"/>
        <v>951.9000000000015</v>
      </c>
      <c r="D98" s="46">
        <f t="shared" si="2"/>
        <v>5.711400000000009</v>
      </c>
      <c r="E98" s="47">
        <f t="shared" si="3"/>
        <v>1.2182492125000004</v>
      </c>
      <c r="F98" s="46">
        <f t="shared" si="4"/>
        <v>-4.903777649999997</v>
      </c>
    </row>
    <row r="99" spans="1:6" ht="12.75">
      <c r="A99" s="5">
        <f t="shared" si="5"/>
        <v>97</v>
      </c>
      <c r="B99" s="45">
        <f t="shared" si="0"/>
        <v>-232.975</v>
      </c>
      <c r="C99" s="45">
        <f t="shared" si="1"/>
        <v>721.4249999999993</v>
      </c>
      <c r="D99" s="46">
        <f t="shared" si="2"/>
        <v>4.328549999999996</v>
      </c>
      <c r="E99" s="47">
        <f t="shared" si="3"/>
        <v>1.2232716875000003</v>
      </c>
      <c r="F99" s="46">
        <f t="shared" si="4"/>
        <v>-3.682901962499971</v>
      </c>
    </row>
    <row r="100" spans="1:6" ht="12.75">
      <c r="A100" s="5">
        <f t="shared" si="5"/>
        <v>98</v>
      </c>
      <c r="B100" s="45">
        <f t="shared" si="0"/>
        <v>-237.975</v>
      </c>
      <c r="C100" s="45">
        <f t="shared" si="1"/>
        <v>485.9500000000007</v>
      </c>
      <c r="D100" s="46">
        <f t="shared" si="2"/>
        <v>2.9157000000000046</v>
      </c>
      <c r="E100" s="47">
        <f t="shared" si="3"/>
        <v>1.2268963125000005</v>
      </c>
      <c r="F100" s="46">
        <f t="shared" si="4"/>
        <v>-2.457700224999984</v>
      </c>
    </row>
    <row r="101" spans="1:6" ht="12.75">
      <c r="A101" s="5">
        <f t="shared" si="5"/>
        <v>99</v>
      </c>
      <c r="B101" s="45">
        <f t="shared" si="0"/>
        <v>-242.975</v>
      </c>
      <c r="C101" s="45">
        <f t="shared" si="1"/>
        <v>245.47500000000218</v>
      </c>
      <c r="D101" s="46">
        <f t="shared" si="2"/>
        <v>1.4728500000000133</v>
      </c>
      <c r="E101" s="47">
        <f t="shared" si="3"/>
        <v>1.2290930875000003</v>
      </c>
      <c r="F101" s="46">
        <f t="shared" si="4"/>
        <v>-1.229585287500015</v>
      </c>
    </row>
    <row r="102" spans="1:6" ht="12.75">
      <c r="A102" s="5">
        <f t="shared" si="5"/>
        <v>100</v>
      </c>
      <c r="B102" s="45">
        <f t="shared" si="0"/>
        <v>-247.975</v>
      </c>
      <c r="C102" s="45">
        <f t="shared" si="1"/>
        <v>0</v>
      </c>
      <c r="D102" s="46">
        <f t="shared" si="2"/>
        <v>0</v>
      </c>
      <c r="E102" s="47">
        <f t="shared" si="3"/>
        <v>1.2298320125</v>
      </c>
      <c r="F102" s="46">
        <f t="shared" si="4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E10" sqref="E10"/>
    </sheetView>
  </sheetViews>
  <sheetFormatPr defaultColWidth="10.28125" defaultRowHeight="12.75"/>
  <cols>
    <col min="1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83</v>
      </c>
      <c r="D2" s="48">
        <f>Analysis!C38</f>
        <v>-38.30722562500001</v>
      </c>
    </row>
    <row r="3" spans="1:4" ht="12.75">
      <c r="A3" t="s">
        <v>84</v>
      </c>
      <c r="D3" s="48">
        <f>Analysis!C40</f>
        <v>36.892500000000005</v>
      </c>
    </row>
    <row r="4" ht="14.25"/>
    <row r="5" ht="14.25"/>
    <row r="6" ht="14.25"/>
    <row r="7" ht="14.25"/>
    <row r="8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Roman,Regular"&amp;12&amp;A</oddHeader>
    <oddFooter>&amp;C&amp;"Nimbus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/>
  <dcterms:created xsi:type="dcterms:W3CDTF">2003-12-29T18:16:21Z</dcterms:created>
  <dcterms:modified xsi:type="dcterms:W3CDTF">2019-09-19T17:08:19Z</dcterms:modified>
  <cp:category/>
  <cp:version/>
  <cp:contentType/>
  <cp:contentStatus/>
  <cp:revision>6</cp:revision>
</cp:coreProperties>
</file>